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ProTrader\ProTrader\Football Trading Club\Premier\Results\"/>
    </mc:Choice>
  </mc:AlternateContent>
  <xr:revisionPtr revIDLastSave="0" documentId="13_ncr:1_{F16784B6-9D96-4939-B5E4-3B771F1FB6B8}" xr6:coauthVersionLast="47" xr6:coauthVersionMax="47" xr10:uidLastSave="{00000000-0000-0000-0000-000000000000}"/>
  <bookViews>
    <workbookView xWindow="-108" yWindow="-108" windowWidth="23256" windowHeight="12456" tabRatio="870" activeTab="5" xr2:uid="{00000000-000D-0000-FFFF-FFFF00000000}"/>
  </bookViews>
  <sheets>
    <sheet name="FTR - Results" sheetId="3" r:id="rId1"/>
    <sheet name="FTR - Chart" sheetId="4" r:id="rId2"/>
    <sheet name="PGX5 - Results" sheetId="1" r:id="rId3"/>
    <sheet name="PGX5 - CHART" sheetId="2" r:id="rId4"/>
    <sheet name="PXCS - Results" sheetId="5" r:id="rId5"/>
    <sheet name="PXCS - CHART" sheetId="6" r:id="rId6"/>
  </sheets>
  <definedNames>
    <definedName name="_xlnm._FilterDatabase" localSheetId="2" hidden="1">'PGX5 - Results'!$B$6:$O$13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150" i="5" l="1"/>
  <c r="B144" i="5"/>
  <c r="B132" i="5"/>
  <c r="B123" i="5"/>
  <c r="B117" i="5"/>
  <c r="B111" i="5"/>
  <c r="B105" i="5"/>
  <c r="B99" i="5"/>
  <c r="B93" i="5"/>
  <c r="B84" i="5"/>
  <c r="B78" i="5"/>
  <c r="B72" i="5"/>
  <c r="B66" i="5"/>
  <c r="B60" i="5"/>
  <c r="B54" i="5"/>
  <c r="B45" i="5"/>
  <c r="G156" i="5"/>
  <c r="L2" i="5" s="1"/>
  <c r="F156" i="5"/>
  <c r="K155" i="5"/>
  <c r="J155" i="5"/>
  <c r="K154" i="5"/>
  <c r="J154" i="5"/>
  <c r="K153" i="5"/>
  <c r="J153" i="5"/>
  <c r="L153" i="5" s="1"/>
  <c r="L152" i="5"/>
  <c r="K152" i="5"/>
  <c r="J152" i="5"/>
  <c r="K151" i="5"/>
  <c r="J151" i="5"/>
  <c r="L151" i="5" s="1"/>
  <c r="K150" i="5"/>
  <c r="J150" i="5"/>
  <c r="K149" i="5"/>
  <c r="J149" i="5"/>
  <c r="L149" i="5" s="1"/>
  <c r="K148" i="5"/>
  <c r="J148" i="5"/>
  <c r="L148" i="5" s="1"/>
  <c r="K147" i="5"/>
  <c r="J147" i="5"/>
  <c r="L147" i="5" s="1"/>
  <c r="K146" i="5"/>
  <c r="J146" i="5"/>
  <c r="K145" i="5"/>
  <c r="J145" i="5"/>
  <c r="K144" i="5"/>
  <c r="J144" i="5"/>
  <c r="L144" i="5" s="1"/>
  <c r="K143" i="5"/>
  <c r="J143" i="5"/>
  <c r="L143" i="5" s="1"/>
  <c r="K142" i="5"/>
  <c r="J142" i="5"/>
  <c r="K141" i="5"/>
  <c r="J141" i="5"/>
  <c r="L141" i="5" s="1"/>
  <c r="K140" i="5"/>
  <c r="J140" i="5"/>
  <c r="L140" i="5" s="1"/>
  <c r="K139" i="5"/>
  <c r="J139" i="5"/>
  <c r="L139" i="5" s="1"/>
  <c r="J138" i="5"/>
  <c r="K137" i="5"/>
  <c r="J137" i="5"/>
  <c r="K136" i="5"/>
  <c r="J136" i="5"/>
  <c r="K135" i="5"/>
  <c r="J135" i="5"/>
  <c r="K134" i="5"/>
  <c r="J134" i="5"/>
  <c r="L134" i="5" s="1"/>
  <c r="K133" i="5"/>
  <c r="J133" i="5"/>
  <c r="K132" i="5"/>
  <c r="J132" i="5"/>
  <c r="K131" i="5"/>
  <c r="J131" i="5"/>
  <c r="K130" i="5"/>
  <c r="J130" i="5"/>
  <c r="L130" i="5" s="1"/>
  <c r="J129" i="5"/>
  <c r="K129" i="5" s="1"/>
  <c r="K128" i="5"/>
  <c r="J128" i="5"/>
  <c r="L128" i="5" s="1"/>
  <c r="K127" i="5"/>
  <c r="J127" i="5"/>
  <c r="J126" i="5"/>
  <c r="K125" i="5"/>
  <c r="J125" i="5"/>
  <c r="L125" i="5" s="1"/>
  <c r="K124" i="5"/>
  <c r="J124" i="5"/>
  <c r="K123" i="5"/>
  <c r="J123" i="5"/>
  <c r="L123" i="5" s="1"/>
  <c r="K122" i="5"/>
  <c r="J122" i="5"/>
  <c r="L122" i="5" s="1"/>
  <c r="K121" i="5"/>
  <c r="J121" i="5"/>
  <c r="J120" i="5"/>
  <c r="K119" i="5"/>
  <c r="J119" i="5"/>
  <c r="K118" i="5"/>
  <c r="J118" i="5"/>
  <c r="J117" i="5"/>
  <c r="K117" i="5" s="1"/>
  <c r="K116" i="5"/>
  <c r="J116" i="5"/>
  <c r="K115" i="5"/>
  <c r="J115" i="5"/>
  <c r="J114" i="5"/>
  <c r="K113" i="5"/>
  <c r="J113" i="5"/>
  <c r="K112" i="5"/>
  <c r="J112" i="5"/>
  <c r="K111" i="5"/>
  <c r="J111" i="5"/>
  <c r="L111" i="5" s="1"/>
  <c r="K110" i="5"/>
  <c r="J110" i="5"/>
  <c r="K109" i="5"/>
  <c r="J109" i="5"/>
  <c r="K108" i="5"/>
  <c r="J108" i="5"/>
  <c r="K107" i="5"/>
  <c r="J107" i="5"/>
  <c r="L107" i="5" s="1"/>
  <c r="K106" i="5"/>
  <c r="J106" i="5"/>
  <c r="K105" i="5"/>
  <c r="J105" i="5"/>
  <c r="K104" i="5"/>
  <c r="L104" i="5" s="1"/>
  <c r="J104" i="5"/>
  <c r="K103" i="5"/>
  <c r="J103" i="5"/>
  <c r="K102" i="5"/>
  <c r="J102" i="5"/>
  <c r="L102" i="5" s="1"/>
  <c r="K101" i="5"/>
  <c r="J101" i="5"/>
  <c r="L101" i="5" s="1"/>
  <c r="K100" i="5"/>
  <c r="J100" i="5"/>
  <c r="K99" i="5"/>
  <c r="J99" i="5"/>
  <c r="K98" i="5"/>
  <c r="J98" i="5"/>
  <c r="L98" i="5" s="1"/>
  <c r="K97" i="5"/>
  <c r="J97" i="5"/>
  <c r="J96" i="5"/>
  <c r="K95" i="5"/>
  <c r="J95" i="5"/>
  <c r="K94" i="5"/>
  <c r="J94" i="5"/>
  <c r="K93" i="5"/>
  <c r="J93" i="5"/>
  <c r="K92" i="5"/>
  <c r="J92" i="5"/>
  <c r="K91" i="5"/>
  <c r="J91" i="5"/>
  <c r="L91" i="5" s="1"/>
  <c r="K90" i="5"/>
  <c r="J90" i="5"/>
  <c r="K89" i="5"/>
  <c r="J89" i="5"/>
  <c r="K88" i="5"/>
  <c r="J88" i="5"/>
  <c r="J87" i="5"/>
  <c r="K87" i="5" s="1"/>
  <c r="L87" i="5" s="1"/>
  <c r="K86" i="5"/>
  <c r="J86" i="5"/>
  <c r="K85" i="5"/>
  <c r="J85" i="5"/>
  <c r="K84" i="5"/>
  <c r="J84" i="5"/>
  <c r="L84" i="5" s="1"/>
  <c r="K83" i="5"/>
  <c r="J83" i="5"/>
  <c r="K82" i="5"/>
  <c r="J82" i="5"/>
  <c r="K81" i="5"/>
  <c r="J81" i="5"/>
  <c r="L81" i="5" s="1"/>
  <c r="K80" i="5"/>
  <c r="J80" i="5"/>
  <c r="L80" i="5" s="1"/>
  <c r="K79" i="5"/>
  <c r="J79" i="5"/>
  <c r="J78" i="5"/>
  <c r="K77" i="5"/>
  <c r="J77" i="5"/>
  <c r="L77" i="5" s="1"/>
  <c r="K76" i="5"/>
  <c r="J76" i="5"/>
  <c r="J75" i="5"/>
  <c r="K75" i="5" s="1"/>
  <c r="L75" i="5" s="1"/>
  <c r="K74" i="5"/>
  <c r="J74" i="5"/>
  <c r="K73" i="5"/>
  <c r="J73" i="5"/>
  <c r="K72" i="5"/>
  <c r="J72" i="5"/>
  <c r="L72" i="5" s="1"/>
  <c r="K71" i="5"/>
  <c r="J71" i="5"/>
  <c r="L71" i="5" s="1"/>
  <c r="K70" i="5"/>
  <c r="J70" i="5"/>
  <c r="K69" i="5"/>
  <c r="J69" i="5"/>
  <c r="K68" i="5"/>
  <c r="J68" i="5"/>
  <c r="L68" i="5" s="1"/>
  <c r="K67" i="5"/>
  <c r="J67" i="5"/>
  <c r="L67" i="5" s="1"/>
  <c r="K66" i="5"/>
  <c r="J66" i="5"/>
  <c r="K65" i="5"/>
  <c r="J65" i="5"/>
  <c r="K64" i="5"/>
  <c r="J64" i="5"/>
  <c r="L64" i="5" s="1"/>
  <c r="K63" i="5"/>
  <c r="J63" i="5"/>
  <c r="K62" i="5"/>
  <c r="J62" i="5"/>
  <c r="K61" i="5"/>
  <c r="J61" i="5"/>
  <c r="K60" i="5"/>
  <c r="J60" i="5"/>
  <c r="L60" i="5" s="1"/>
  <c r="K59" i="5"/>
  <c r="J59" i="5"/>
  <c r="K58" i="5"/>
  <c r="J58" i="5"/>
  <c r="J57" i="5"/>
  <c r="K57" i="5" s="1"/>
  <c r="K56" i="5"/>
  <c r="J56" i="5"/>
  <c r="L56" i="5" s="1"/>
  <c r="K55" i="5"/>
  <c r="J55" i="5"/>
  <c r="L55" i="5" s="1"/>
  <c r="K54" i="5"/>
  <c r="J54" i="5"/>
  <c r="K53" i="5"/>
  <c r="J53" i="5"/>
  <c r="K52" i="5"/>
  <c r="J52" i="5"/>
  <c r="J51" i="5"/>
  <c r="K50" i="5"/>
  <c r="J50" i="5"/>
  <c r="K49" i="5"/>
  <c r="J49" i="5"/>
  <c r="K48" i="5"/>
  <c r="J48" i="5"/>
  <c r="L48" i="5" s="1"/>
  <c r="K47" i="5"/>
  <c r="J47" i="5"/>
  <c r="K46" i="5"/>
  <c r="J46" i="5"/>
  <c r="J45" i="5"/>
  <c r="K45" i="5" s="1"/>
  <c r="K44" i="5"/>
  <c r="J44" i="5"/>
  <c r="K43" i="5"/>
  <c r="J43" i="5"/>
  <c r="K42" i="5"/>
  <c r="J42" i="5"/>
  <c r="L42" i="5" s="1"/>
  <c r="K41" i="5"/>
  <c r="J41" i="5"/>
  <c r="K40" i="5"/>
  <c r="J40" i="5"/>
  <c r="K39" i="5"/>
  <c r="J39" i="5"/>
  <c r="L39" i="5" s="1"/>
  <c r="K38" i="5"/>
  <c r="J38" i="5"/>
  <c r="K37" i="5"/>
  <c r="J37" i="5"/>
  <c r="J36" i="5"/>
  <c r="K35" i="5"/>
  <c r="J35" i="5"/>
  <c r="L35" i="5" s="1"/>
  <c r="K34" i="5"/>
  <c r="J34" i="5"/>
  <c r="J33" i="5"/>
  <c r="K32" i="5"/>
  <c r="J32" i="5"/>
  <c r="K31" i="5"/>
  <c r="J31" i="5"/>
  <c r="K30" i="5"/>
  <c r="J30" i="5"/>
  <c r="K29" i="5"/>
  <c r="J29" i="5"/>
  <c r="L29" i="5" s="1"/>
  <c r="K28" i="5"/>
  <c r="J28" i="5"/>
  <c r="J27" i="5"/>
  <c r="K27" i="5" s="1"/>
  <c r="L27" i="5" s="1"/>
  <c r="K26" i="5"/>
  <c r="J26" i="5"/>
  <c r="L26" i="5" s="1"/>
  <c r="K25" i="5"/>
  <c r="J25" i="5"/>
  <c r="J24" i="5"/>
  <c r="K23" i="5"/>
  <c r="J23" i="5"/>
  <c r="L23" i="5" s="1"/>
  <c r="K22" i="5"/>
  <c r="J22" i="5"/>
  <c r="L22" i="5" s="1"/>
  <c r="J21" i="5"/>
  <c r="K21" i="5" s="1"/>
  <c r="K20" i="5"/>
  <c r="J20" i="5"/>
  <c r="L20" i="5" s="1"/>
  <c r="K19" i="5"/>
  <c r="J19" i="5"/>
  <c r="K18" i="5"/>
  <c r="J18" i="5"/>
  <c r="K17" i="5"/>
  <c r="J17" i="5"/>
  <c r="L17" i="5" s="1"/>
  <c r="K16" i="5"/>
  <c r="J16" i="5"/>
  <c r="L16" i="5" s="1"/>
  <c r="J15" i="5"/>
  <c r="K14" i="5"/>
  <c r="J14" i="5"/>
  <c r="L14" i="5" s="1"/>
  <c r="K13" i="5"/>
  <c r="J13" i="5"/>
  <c r="J12" i="5"/>
  <c r="K11" i="5"/>
  <c r="J11" i="5"/>
  <c r="L11" i="5" s="1"/>
  <c r="K10" i="5"/>
  <c r="J10" i="5"/>
  <c r="L10" i="5" s="1"/>
  <c r="K9" i="5"/>
  <c r="J9" i="5"/>
  <c r="B9" i="5"/>
  <c r="B15" i="5" s="1"/>
  <c r="B18" i="5" s="1"/>
  <c r="B21" i="5" s="1"/>
  <c r="O2" i="1"/>
  <c r="M7" i="1"/>
  <c r="O7" i="1" s="1"/>
  <c r="L16" i="3"/>
  <c r="M16" i="3"/>
  <c r="N16" i="3" s="1"/>
  <c r="I3" i="1"/>
  <c r="N12" i="1"/>
  <c r="M8" i="3"/>
  <c r="L9" i="3"/>
  <c r="M9" i="3"/>
  <c r="L34" i="5" l="1"/>
  <c r="L47" i="5"/>
  <c r="L76" i="5"/>
  <c r="L89" i="5"/>
  <c r="L105" i="5"/>
  <c r="L118" i="5"/>
  <c r="L131" i="5"/>
  <c r="L155" i="5"/>
  <c r="L90" i="5"/>
  <c r="L94" i="5"/>
  <c r="L61" i="5"/>
  <c r="L28" i="5"/>
  <c r="L32" i="5"/>
  <c r="L54" i="5"/>
  <c r="L58" i="5"/>
  <c r="L62" i="5"/>
  <c r="C17" i="6" s="1"/>
  <c r="L70" i="5"/>
  <c r="L74" i="5"/>
  <c r="L79" i="5"/>
  <c r="L83" i="5"/>
  <c r="L100" i="5"/>
  <c r="L116" i="5"/>
  <c r="L135" i="5"/>
  <c r="L52" i="5"/>
  <c r="L63" i="5"/>
  <c r="L18" i="5"/>
  <c r="L31" i="5"/>
  <c r="L40" i="5"/>
  <c r="L44" i="5"/>
  <c r="L53" i="5"/>
  <c r="L65" i="5"/>
  <c r="L69" i="5"/>
  <c r="L82" i="5"/>
  <c r="L86" i="5"/>
  <c r="L99" i="5"/>
  <c r="C24" i="6" s="1"/>
  <c r="L103" i="5"/>
  <c r="L115" i="5"/>
  <c r="L132" i="5"/>
  <c r="C30" i="6" s="1"/>
  <c r="L136" i="5"/>
  <c r="C28" i="6"/>
  <c r="L124" i="5"/>
  <c r="L137" i="5"/>
  <c r="C10" i="6"/>
  <c r="L46" i="5"/>
  <c r="L50" i="5"/>
  <c r="L88" i="5"/>
  <c r="C22" i="6" s="1"/>
  <c r="L92" i="5"/>
  <c r="L112" i="5"/>
  <c r="L142" i="5"/>
  <c r="L146" i="5"/>
  <c r="L150" i="5"/>
  <c r="C34" i="6" s="1"/>
  <c r="J156" i="5"/>
  <c r="L45" i="5"/>
  <c r="C14" i="6" s="1"/>
  <c r="L13" i="5"/>
  <c r="L43" i="5"/>
  <c r="C13" i="6" s="1"/>
  <c r="L57" i="5"/>
  <c r="L95" i="5"/>
  <c r="L106" i="5"/>
  <c r="L110" i="5"/>
  <c r="L113" i="5"/>
  <c r="L117" i="5"/>
  <c r="L121" i="5"/>
  <c r="L154" i="5"/>
  <c r="C35" i="6" s="1"/>
  <c r="K51" i="5"/>
  <c r="L51" i="5" s="1"/>
  <c r="L133" i="5"/>
  <c r="L21" i="5"/>
  <c r="K15" i="5"/>
  <c r="L15" i="5" s="1"/>
  <c r="C7" i="6" s="1"/>
  <c r="L37" i="5"/>
  <c r="L49" i="5"/>
  <c r="L109" i="5"/>
  <c r="L25" i="5"/>
  <c r="L129" i="5"/>
  <c r="L19" i="5"/>
  <c r="C8" i="6" s="1"/>
  <c r="L30" i="5"/>
  <c r="C11" i="6" s="1"/>
  <c r="K33" i="5"/>
  <c r="L33" i="5" s="1"/>
  <c r="L38" i="5"/>
  <c r="L41" i="5"/>
  <c r="L59" i="5"/>
  <c r="L66" i="5"/>
  <c r="C18" i="6" s="1"/>
  <c r="L73" i="5"/>
  <c r="C19" i="6" s="1"/>
  <c r="L85" i="5"/>
  <c r="C21" i="6" s="1"/>
  <c r="L93" i="5"/>
  <c r="L97" i="5"/>
  <c r="L108" i="5"/>
  <c r="L119" i="5"/>
  <c r="L127" i="5"/>
  <c r="L145" i="5"/>
  <c r="C33" i="6" s="1"/>
  <c r="B27" i="5"/>
  <c r="B30" i="5" s="1"/>
  <c r="B33" i="5" s="1"/>
  <c r="K78" i="5"/>
  <c r="L78" i="5" s="1"/>
  <c r="C20" i="6" s="1"/>
  <c r="K114" i="5"/>
  <c r="L114" i="5" s="1"/>
  <c r="K126" i="5"/>
  <c r="L126" i="5" s="1"/>
  <c r="K138" i="5"/>
  <c r="L138" i="5" s="1"/>
  <c r="C32" i="6" s="1"/>
  <c r="L9" i="5"/>
  <c r="K12" i="5"/>
  <c r="L12" i="5" s="1"/>
  <c r="K24" i="5"/>
  <c r="L24" i="5" s="1"/>
  <c r="K36" i="5"/>
  <c r="L36" i="5" s="1"/>
  <c r="K96" i="5"/>
  <c r="L96" i="5" s="1"/>
  <c r="K120" i="5"/>
  <c r="L120" i="5" s="1"/>
  <c r="N7" i="1"/>
  <c r="N9" i="3"/>
  <c r="N8" i="3"/>
  <c r="C25" i="6" l="1"/>
  <c r="C16" i="6"/>
  <c r="C12" i="6"/>
  <c r="C31" i="6"/>
  <c r="C26" i="6"/>
  <c r="C23" i="6"/>
  <c r="C27" i="6"/>
  <c r="C9" i="6"/>
  <c r="C6" i="6"/>
  <c r="D6" i="6" s="1"/>
  <c r="D7" i="6" s="1"/>
  <c r="D8" i="6" s="1"/>
  <c r="C29" i="6"/>
  <c r="C15" i="6"/>
  <c r="K156" i="5"/>
  <c r="L156" i="5" s="1"/>
  <c r="I2" i="5" s="1"/>
  <c r="I3" i="5" s="1"/>
  <c r="B39" i="5"/>
  <c r="B48" i="5" s="1"/>
  <c r="B87" i="5" s="1"/>
  <c r="B126" i="5" s="1"/>
  <c r="B135" i="5" s="1"/>
  <c r="B138" i="5" s="1"/>
  <c r="B153" i="5" s="1"/>
  <c r="N25" i="1"/>
  <c r="N26" i="1"/>
  <c r="N31" i="1"/>
  <c r="N32" i="1"/>
  <c r="N33" i="1"/>
  <c r="N35" i="1"/>
  <c r="N36" i="1"/>
  <c r="L20" i="3"/>
  <c r="M20" i="3" s="1"/>
  <c r="N20" i="3" s="1"/>
  <c r="L21" i="3"/>
  <c r="M21" i="3" s="1"/>
  <c r="N21" i="3" s="1"/>
  <c r="L22" i="3"/>
  <c r="M22" i="3" s="1"/>
  <c r="N22" i="3" s="1"/>
  <c r="L23" i="3"/>
  <c r="M23" i="3" s="1"/>
  <c r="N23" i="3" s="1"/>
  <c r="L24" i="3"/>
  <c r="M24" i="3" s="1"/>
  <c r="N24" i="3" s="1"/>
  <c r="L25" i="3"/>
  <c r="M25" i="3" s="1"/>
  <c r="N25" i="3" s="1"/>
  <c r="L26" i="3"/>
  <c r="M26" i="3" s="1"/>
  <c r="N26" i="3" s="1"/>
  <c r="L27" i="3"/>
  <c r="M27" i="3" s="1"/>
  <c r="N27" i="3" s="1"/>
  <c r="L28" i="3"/>
  <c r="M28" i="3" s="1"/>
  <c r="N28" i="3" s="1"/>
  <c r="L29" i="3"/>
  <c r="M29" i="3" s="1"/>
  <c r="N29" i="3" s="1"/>
  <c r="L30" i="3"/>
  <c r="M30" i="3" s="1"/>
  <c r="N30" i="3" s="1"/>
  <c r="L31" i="3"/>
  <c r="M31" i="3" s="1"/>
  <c r="N31" i="3" s="1"/>
  <c r="L32" i="3"/>
  <c r="M32" i="3" s="1"/>
  <c r="N32" i="3" s="1"/>
  <c r="L33" i="3"/>
  <c r="M33" i="3" s="1"/>
  <c r="N33" i="3" s="1"/>
  <c r="L34" i="3"/>
  <c r="M34" i="3" s="1"/>
  <c r="N34" i="3" s="1"/>
  <c r="L35" i="3"/>
  <c r="M35" i="3" s="1"/>
  <c r="N35" i="3" s="1"/>
  <c r="L36" i="3"/>
  <c r="M36" i="3"/>
  <c r="D9" i="6" l="1"/>
  <c r="D10" i="6" s="1"/>
  <c r="D11" i="6" s="1"/>
  <c r="D12" i="6" s="1"/>
  <c r="D13" i="6" s="1"/>
  <c r="D14" i="6" s="1"/>
  <c r="D15" i="6" s="1"/>
  <c r="D16" i="6" s="1"/>
  <c r="D17" i="6" s="1"/>
  <c r="D18" i="6" s="1"/>
  <c r="D19" i="6" s="1"/>
  <c r="D20" i="6" s="1"/>
  <c r="D21" i="6" s="1"/>
  <c r="D22" i="6" s="1"/>
  <c r="D23" i="6" s="1"/>
  <c r="D24" i="6" s="1"/>
  <c r="D25" i="6" s="1"/>
  <c r="D26" i="6" s="1"/>
  <c r="D27" i="6" s="1"/>
  <c r="D28" i="6" s="1"/>
  <c r="D29" i="6" s="1"/>
  <c r="D30" i="6" s="1"/>
  <c r="D31" i="6" s="1"/>
  <c r="D32" i="6" s="1"/>
  <c r="D33" i="6" s="1"/>
  <c r="D34" i="6" s="1"/>
  <c r="D35" i="6" s="1"/>
  <c r="I4" i="5"/>
  <c r="L3" i="5"/>
  <c r="L4" i="5"/>
  <c r="N36" i="3"/>
  <c r="N18" i="1" l="1"/>
  <c r="I37" i="3" l="1"/>
  <c r="N2" i="3" s="1"/>
  <c r="C7" i="3"/>
  <c r="C8" i="3" s="1"/>
  <c r="C9" i="3" s="1"/>
  <c r="C10" i="3" s="1"/>
  <c r="C11" i="3" s="1"/>
  <c r="C12" i="3" s="1"/>
  <c r="C13" i="3" s="1"/>
  <c r="C14" i="3" s="1"/>
  <c r="C15" i="3" s="1"/>
  <c r="C16" i="3" s="1"/>
  <c r="C17" i="3" s="1"/>
  <c r="C18" i="3" s="1"/>
  <c r="C19" i="3" s="1"/>
  <c r="C20" i="3" s="1"/>
  <c r="C21" i="3" s="1"/>
  <c r="C22" i="3" s="1"/>
  <c r="C23" i="3" s="1"/>
  <c r="C24" i="3" s="1"/>
  <c r="C25" i="3" s="1"/>
  <c r="C26" i="3" s="1"/>
  <c r="C27" i="3" s="1"/>
  <c r="C28" i="3" s="1"/>
  <c r="C29" i="3" s="1"/>
  <c r="C30" i="3" s="1"/>
  <c r="C31" i="3" s="1"/>
  <c r="C32" i="3" s="1"/>
  <c r="C33" i="3" s="1"/>
  <c r="C34" i="3" s="1"/>
  <c r="C35" i="3" s="1"/>
  <c r="C36" i="3" s="1"/>
  <c r="C33" i="4" l="1"/>
  <c r="L19" i="3"/>
  <c r="M19" i="3" s="1"/>
  <c r="M18" i="3"/>
  <c r="L18" i="3"/>
  <c r="L17" i="3"/>
  <c r="M17" i="3" s="1"/>
  <c r="L15" i="3"/>
  <c r="M15" i="3" s="1"/>
  <c r="L14" i="3"/>
  <c r="M14" i="3" s="1"/>
  <c r="L13" i="3"/>
  <c r="M13" i="3" s="1"/>
  <c r="N13" i="3" s="1"/>
  <c r="C12" i="4" s="1"/>
  <c r="L12" i="3"/>
  <c r="M12" i="3" s="1"/>
  <c r="N12" i="3" s="1"/>
  <c r="C11" i="4" s="1"/>
  <c r="L11" i="3"/>
  <c r="M11" i="3" s="1"/>
  <c r="L10" i="3"/>
  <c r="M10" i="3" s="1"/>
  <c r="L7" i="3"/>
  <c r="M7" i="3" s="1"/>
  <c r="C29" i="4" l="1"/>
  <c r="L37" i="3"/>
  <c r="C22" i="4"/>
  <c r="C35" i="4"/>
  <c r="C21" i="4"/>
  <c r="C23" i="4"/>
  <c r="C30" i="4"/>
  <c r="C32" i="4"/>
  <c r="C28" i="4"/>
  <c r="N19" i="3"/>
  <c r="C18" i="4" s="1"/>
  <c r="N11" i="3"/>
  <c r="C10" i="4" s="1"/>
  <c r="N18" i="3"/>
  <c r="C17" i="4" s="1"/>
  <c r="C19" i="4"/>
  <c r="C25" i="4"/>
  <c r="C27" i="4"/>
  <c r="N10" i="3"/>
  <c r="C9" i="4" s="1"/>
  <c r="N14" i="3"/>
  <c r="C13" i="4" s="1"/>
  <c r="C7" i="4"/>
  <c r="N15" i="3"/>
  <c r="C14" i="4" s="1"/>
  <c r="N17" i="3"/>
  <c r="C16" i="4" s="1"/>
  <c r="C20" i="4"/>
  <c r="N7" i="3"/>
  <c r="C6" i="4" s="1"/>
  <c r="D6" i="4" s="1"/>
  <c r="C24" i="4"/>
  <c r="C26" i="4"/>
  <c r="C31" i="4"/>
  <c r="C34" i="4"/>
  <c r="D7" i="4" l="1"/>
  <c r="M37" i="3"/>
  <c r="N37" i="3" s="1"/>
  <c r="C15" i="4"/>
  <c r="C8" i="4"/>
  <c r="D8" i="4" l="1"/>
  <c r="D9" i="4" s="1"/>
  <c r="D10" i="4" s="1"/>
  <c r="D11" i="4" s="1"/>
  <c r="D12" i="4" s="1"/>
  <c r="D13" i="4" s="1"/>
  <c r="D14" i="4" s="1"/>
  <c r="D15" i="4" s="1"/>
  <c r="D16" i="4" s="1"/>
  <c r="D17" i="4" s="1"/>
  <c r="D18" i="4" s="1"/>
  <c r="D19" i="4" s="1"/>
  <c r="D20" i="4" s="1"/>
  <c r="D21" i="4" s="1"/>
  <c r="D22" i="4" s="1"/>
  <c r="D23" i="4" s="1"/>
  <c r="D24" i="4" s="1"/>
  <c r="D25" i="4" s="1"/>
  <c r="D26" i="4" s="1"/>
  <c r="D27" i="4" s="1"/>
  <c r="D28" i="4" s="1"/>
  <c r="D29" i="4" s="1"/>
  <c r="D30" i="4" s="1"/>
  <c r="D31" i="4" s="1"/>
  <c r="D32" i="4" s="1"/>
  <c r="D33" i="4" s="1"/>
  <c r="D34" i="4" s="1"/>
  <c r="D35" i="4" s="1"/>
  <c r="K2" i="3"/>
  <c r="K3" i="3" s="1"/>
  <c r="C7" i="1"/>
  <c r="N4" i="3" l="1"/>
  <c r="N3" i="3"/>
  <c r="K4" i="3"/>
  <c r="L7" i="1"/>
  <c r="I7" i="1" s="1"/>
  <c r="C6" i="2" l="1"/>
  <c r="D6" i="2" s="1"/>
  <c r="C8" i="1"/>
  <c r="C9" i="1" s="1"/>
  <c r="C10" i="1" s="1"/>
  <c r="C11" i="1" s="1"/>
  <c r="C12" i="1" s="1"/>
  <c r="C13" i="1" s="1"/>
  <c r="C14" i="1" s="1"/>
  <c r="C15" i="1" s="1"/>
  <c r="C16" i="1" s="1"/>
  <c r="C17" i="1" s="1"/>
  <c r="C18" i="1" s="1"/>
  <c r="C19" i="1" s="1"/>
  <c r="C20" i="1" l="1"/>
  <c r="C21" i="1" s="1"/>
  <c r="C22" i="1" s="1"/>
  <c r="C23" i="1" s="1"/>
  <c r="C24" i="1" s="1"/>
  <c r="C25" i="1" s="1"/>
  <c r="C26" i="1" s="1"/>
  <c r="C27" i="1" s="1"/>
  <c r="C28" i="1" s="1"/>
  <c r="C29" i="1" s="1"/>
  <c r="C30" i="1" s="1"/>
  <c r="C31" i="1" s="1"/>
  <c r="C32" i="1" s="1"/>
  <c r="C33" i="1" s="1"/>
  <c r="C34" i="1" s="1"/>
  <c r="C35" i="1" s="1"/>
  <c r="C36" i="1" s="1"/>
  <c r="L8" i="1"/>
  <c r="I8" i="1" l="1"/>
  <c r="M8" i="1" s="1"/>
  <c r="N8" i="1" s="1"/>
  <c r="O8" i="1" l="1"/>
  <c r="C7" i="2"/>
  <c r="D7" i="2" s="1"/>
  <c r="L9" i="1"/>
  <c r="I9" i="1" s="1"/>
  <c r="M9" i="1" l="1"/>
  <c r="O9" i="1" l="1"/>
  <c r="L10" i="1" s="1"/>
  <c r="I10" i="1" s="1"/>
  <c r="N9" i="1"/>
  <c r="C8" i="2"/>
  <c r="D8" i="2" s="1"/>
  <c r="M10" i="1"/>
  <c r="C9" i="2" s="1"/>
  <c r="D9" i="2" l="1"/>
  <c r="N10" i="1"/>
  <c r="O10" i="1"/>
  <c r="L11" i="1" s="1"/>
  <c r="I11" i="1" s="1"/>
  <c r="M11" i="1" l="1"/>
  <c r="N11" i="1" s="1"/>
  <c r="C10" i="2" l="1"/>
  <c r="D10" i="2" s="1"/>
  <c r="O11" i="1"/>
  <c r="L12" i="1" l="1"/>
  <c r="I12" i="1" s="1"/>
  <c r="M12" i="1" l="1"/>
  <c r="O12" i="1"/>
  <c r="L13" i="1" s="1"/>
  <c r="I13" i="1" s="1"/>
  <c r="C11" i="2"/>
  <c r="D11" i="2" s="1"/>
  <c r="M13" i="1" l="1"/>
  <c r="C12" i="2" l="1"/>
  <c r="D12" i="2" s="1"/>
  <c r="N13" i="1"/>
  <c r="O13" i="1"/>
  <c r="L14" i="1" l="1"/>
  <c r="I14" i="1" s="1"/>
  <c r="M14" i="1" l="1"/>
  <c r="C13" i="2" l="1"/>
  <c r="D13" i="2" s="1"/>
  <c r="N14" i="1"/>
  <c r="O14" i="1"/>
  <c r="L15" i="1" s="1"/>
  <c r="I15" i="1" s="1"/>
  <c r="M15" i="1" l="1"/>
  <c r="C14" i="2" l="1"/>
  <c r="D14" i="2" s="1"/>
  <c r="N15" i="1"/>
  <c r="O15" i="1"/>
  <c r="L16" i="1" l="1"/>
  <c r="I16" i="1" s="1"/>
  <c r="M16" i="1" l="1"/>
  <c r="O16" i="1" s="1"/>
  <c r="L17" i="1" s="1"/>
  <c r="I17" i="1" s="1"/>
  <c r="N16" i="1" l="1"/>
  <c r="C15" i="2"/>
  <c r="D15" i="2" s="1"/>
  <c r="M17" i="1" l="1"/>
  <c r="O17" i="1" l="1"/>
  <c r="L18" i="1" s="1"/>
  <c r="I18" i="1" s="1"/>
  <c r="N17" i="1"/>
  <c r="C16" i="2"/>
  <c r="D16" i="2" s="1"/>
  <c r="M18" i="1" l="1"/>
  <c r="O18" i="1" s="1"/>
  <c r="L19" i="1" s="1"/>
  <c r="I19" i="1" s="1"/>
  <c r="C17" i="2" l="1"/>
  <c r="D17" i="2" s="1"/>
  <c r="M19" i="1" l="1"/>
  <c r="O19" i="1" l="1"/>
  <c r="L20" i="1" s="1"/>
  <c r="I20" i="1" s="1"/>
  <c r="N19" i="1"/>
  <c r="M20" i="1"/>
  <c r="N20" i="1" s="1"/>
  <c r="C18" i="2"/>
  <c r="D18" i="2" s="1"/>
  <c r="O20" i="1" l="1"/>
  <c r="C19" i="2"/>
  <c r="D19" i="2" s="1"/>
  <c r="L21" i="1" l="1"/>
  <c r="N21" i="1"/>
  <c r="I21" i="1" l="1"/>
  <c r="M21" i="1" s="1"/>
  <c r="O21" i="1" l="1"/>
  <c r="L22" i="1" s="1"/>
  <c r="I22" i="1" s="1"/>
  <c r="M22" i="1" s="1"/>
  <c r="C20" i="2"/>
  <c r="D20" i="2" s="1"/>
  <c r="C21" i="2"/>
  <c r="N22" i="1"/>
  <c r="O22" i="1"/>
  <c r="D21" i="2" l="1"/>
  <c r="L23" i="1"/>
  <c r="I23" i="1" s="1"/>
  <c r="M23" i="1" l="1"/>
  <c r="N23" i="1"/>
  <c r="O23" i="1" l="1"/>
  <c r="L24" i="1" s="1"/>
  <c r="C22" i="2"/>
  <c r="D22" i="2" s="1"/>
  <c r="I24" i="1" l="1"/>
  <c r="M24" i="1" s="1"/>
  <c r="N24" i="1"/>
  <c r="O24" i="1" l="1"/>
  <c r="L25" i="1" s="1"/>
  <c r="I25" i="1" s="1"/>
  <c r="M25" i="1" s="1"/>
  <c r="C24" i="2" s="1"/>
  <c r="C23" i="2"/>
  <c r="D23" i="2" s="1"/>
  <c r="O25" i="1" l="1"/>
  <c r="L26" i="1" s="1"/>
  <c r="I26" i="1" s="1"/>
  <c r="D24" i="2"/>
  <c r="M26" i="1"/>
  <c r="C25" i="2" l="1"/>
  <c r="D25" i="2" s="1"/>
  <c r="O26" i="1"/>
  <c r="L27" i="1" s="1"/>
  <c r="I27" i="1" s="1"/>
  <c r="M27" i="1" l="1"/>
  <c r="N27" i="1" s="1"/>
  <c r="O27" i="1" l="1"/>
  <c r="C26" i="2"/>
  <c r="D26" i="2" s="1"/>
  <c r="L28" i="1" l="1"/>
  <c r="I28" i="1" s="1"/>
  <c r="M28" i="1" l="1"/>
  <c r="N28" i="1" s="1"/>
  <c r="O28" i="1" l="1"/>
  <c r="C27" i="2"/>
  <c r="D27" i="2" s="1"/>
  <c r="L29" i="1" l="1"/>
  <c r="I29" i="1" s="1"/>
  <c r="M29" i="1" l="1"/>
  <c r="C28" i="2" l="1"/>
  <c r="D28" i="2" s="1"/>
  <c r="N29" i="1"/>
  <c r="O29" i="1"/>
  <c r="L30" i="1" s="1"/>
  <c r="I30" i="1" s="1"/>
  <c r="M30" i="1" l="1"/>
  <c r="C29" i="2" l="1"/>
  <c r="D29" i="2" s="1"/>
  <c r="N30" i="1"/>
  <c r="O30" i="1"/>
  <c r="L31" i="1" s="1"/>
  <c r="I31" i="1" s="1"/>
  <c r="M31" i="1" l="1"/>
  <c r="O31" i="1" l="1"/>
  <c r="C30" i="2"/>
  <c r="D30" i="2" s="1"/>
  <c r="L32" i="1" l="1"/>
  <c r="I32" i="1" s="1"/>
  <c r="O4" i="1"/>
  <c r="O3" i="1"/>
  <c r="M32" i="1" l="1"/>
  <c r="O32" i="1" l="1"/>
  <c r="C31" i="2"/>
  <c r="D31" i="2" s="1"/>
  <c r="L33" i="1" l="1"/>
  <c r="I33" i="1" s="1"/>
  <c r="M33" i="1" l="1"/>
  <c r="C32" i="2" l="1"/>
  <c r="D32" i="2" s="1"/>
  <c r="O33" i="1"/>
  <c r="L34" i="1" l="1"/>
  <c r="I34" i="1" s="1"/>
  <c r="M34" i="1" l="1"/>
  <c r="C33" i="2" l="1"/>
  <c r="D33" i="2" s="1"/>
  <c r="N34" i="1"/>
  <c r="O34" i="1"/>
  <c r="L35" i="1" s="1"/>
  <c r="I35" i="1" s="1"/>
  <c r="M35" i="1" l="1"/>
  <c r="C34" i="2" s="1"/>
  <c r="D34" i="2" s="1"/>
  <c r="O35" i="1" l="1"/>
  <c r="L36" i="1" s="1"/>
  <c r="I36" i="1" s="1"/>
  <c r="M36" i="1" l="1"/>
  <c r="O36" i="1" l="1"/>
  <c r="C35" i="2"/>
  <c r="D35"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J10" authorId="0" shapeId="0" xr:uid="{9E732A3A-B150-4362-A1D7-922442FD4F84}">
      <text>
        <r>
          <rPr>
            <b/>
            <sz val="9"/>
            <color indexed="81"/>
            <rFont val="Tahoma"/>
            <family val="2"/>
          </rPr>
          <t>User:</t>
        </r>
        <r>
          <rPr>
            <sz val="9"/>
            <color indexed="81"/>
            <rFont val="Tahoma"/>
            <family val="2"/>
          </rPr>
          <t xml:space="preserve">
Udinese goal ruled out</t>
        </r>
      </text>
    </comment>
    <comment ref="J21" authorId="0" shapeId="0" xr:uid="{C71DF3FF-E4F0-4BE3-A032-8B27F9B0D4E9}">
      <text>
        <r>
          <rPr>
            <b/>
            <sz val="9"/>
            <color indexed="81"/>
            <rFont val="Tahoma"/>
            <family val="2"/>
          </rPr>
          <t>User:</t>
        </r>
        <r>
          <rPr>
            <sz val="9"/>
            <color indexed="81"/>
            <rFont val="Tahoma"/>
            <family val="2"/>
          </rPr>
          <t xml:space="preserve">
3-2 @ 32.00</t>
        </r>
      </text>
    </comment>
    <comment ref="J28" authorId="0" shapeId="0" xr:uid="{1E3267E4-7424-4B0F-8E75-66D6FCA0BBAF}">
      <text>
        <r>
          <rPr>
            <b/>
            <sz val="9"/>
            <color indexed="81"/>
            <rFont val="Tahoma"/>
            <family val="2"/>
          </rPr>
          <t>User:</t>
        </r>
        <r>
          <rPr>
            <sz val="9"/>
            <color indexed="81"/>
            <rFont val="Tahoma"/>
            <family val="2"/>
          </rPr>
          <t xml:space="preserve">
2-1 @ 9.80</t>
        </r>
      </text>
    </comment>
    <comment ref="J30" authorId="0" shapeId="0" xr:uid="{A44CD2C3-CA61-42F6-BED4-D605E2F0B6DD}">
      <text>
        <r>
          <rPr>
            <b/>
            <sz val="9"/>
            <color indexed="81"/>
            <rFont val="Tahoma"/>
            <family val="2"/>
          </rPr>
          <t>User:</t>
        </r>
        <r>
          <rPr>
            <sz val="9"/>
            <color indexed="81"/>
            <rFont val="Tahoma"/>
            <family val="2"/>
          </rPr>
          <t xml:space="preserve">
1-0 @ 8.00</t>
        </r>
      </text>
    </comment>
    <comment ref="J33" authorId="0" shapeId="0" xr:uid="{A2801CFF-D41E-48FD-9C58-D546FFCFB7B0}">
      <text>
        <r>
          <rPr>
            <b/>
            <sz val="9"/>
            <color indexed="81"/>
            <rFont val="Tahoma"/>
            <family val="2"/>
          </rPr>
          <t>User:</t>
        </r>
        <r>
          <rPr>
            <sz val="9"/>
            <color indexed="81"/>
            <rFont val="Tahoma"/>
            <family val="2"/>
          </rPr>
          <t xml:space="preserve">
Red for B'mouth, Man Utd equalised in 96th min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G2" authorId="0" shapeId="0" xr:uid="{00000000-0006-0000-0200-000001000000}">
      <text>
        <r>
          <rPr>
            <b/>
            <sz val="9"/>
            <color indexed="81"/>
            <rFont val="Tahoma"/>
            <family val="2"/>
          </rPr>
          <t>User:</t>
        </r>
        <r>
          <rPr>
            <sz val="9"/>
            <color indexed="81"/>
            <rFont val="Tahoma"/>
            <family val="2"/>
          </rPr>
          <t xml:space="preserve">
Instructions:
1) Enter a start bank in cell I2
2) Enter the selection each day
3) Enter the match result and whether the selection W L D
4) The current bank needs to read from the last 'end bank' value in column O</t>
        </r>
      </text>
    </comment>
    <comment ref="I2" authorId="0" shapeId="0" xr:uid="{00000000-0006-0000-0200-000002000000}">
      <text>
        <r>
          <rPr>
            <b/>
            <sz val="9"/>
            <color indexed="81"/>
            <rFont val="Tahoma"/>
            <family val="2"/>
          </rPr>
          <t>User:</t>
        </r>
        <r>
          <rPr>
            <sz val="9"/>
            <color indexed="81"/>
            <rFont val="Tahoma"/>
            <family val="2"/>
          </rPr>
          <t xml:space="preserve">
Enter your starting bank for Pro-Genie X5</t>
        </r>
      </text>
    </comment>
    <comment ref="E6" authorId="0" shapeId="0" xr:uid="{00000000-0006-0000-0200-000003000000}">
      <text>
        <r>
          <rPr>
            <b/>
            <sz val="9"/>
            <color indexed="81"/>
            <rFont val="Tahoma"/>
            <family val="2"/>
          </rPr>
          <t>User:</t>
        </r>
        <r>
          <rPr>
            <sz val="9"/>
            <color indexed="81"/>
            <rFont val="Tahoma"/>
            <family val="2"/>
          </rPr>
          <t xml:space="preserve">
Enter the Match the selection sent is on</t>
        </r>
      </text>
    </comment>
    <comment ref="F6" authorId="0" shapeId="0" xr:uid="{00000000-0006-0000-0200-000004000000}">
      <text>
        <r>
          <rPr>
            <b/>
            <sz val="9"/>
            <color indexed="81"/>
            <rFont val="Tahoma"/>
            <family val="2"/>
          </rPr>
          <t>User:</t>
        </r>
        <r>
          <rPr>
            <sz val="9"/>
            <color indexed="81"/>
            <rFont val="Tahoma"/>
            <family val="2"/>
          </rPr>
          <t xml:space="preserve">
Enter the market the selection is based upon</t>
        </r>
      </text>
    </comment>
    <comment ref="G6" authorId="0" shapeId="0" xr:uid="{00000000-0006-0000-0200-000005000000}">
      <text>
        <r>
          <rPr>
            <b/>
            <sz val="9"/>
            <color indexed="81"/>
            <rFont val="Tahoma"/>
            <family val="2"/>
          </rPr>
          <t>User:</t>
        </r>
        <r>
          <rPr>
            <sz val="9"/>
            <color indexed="81"/>
            <rFont val="Tahoma"/>
            <family val="2"/>
          </rPr>
          <t xml:space="preserve">
Enter the actual selection given - e.g. under 2.5 goals, team A to win etc</t>
        </r>
      </text>
    </comment>
    <comment ref="H6" authorId="0" shapeId="0" xr:uid="{00000000-0006-0000-0200-000006000000}">
      <text>
        <r>
          <rPr>
            <b/>
            <sz val="9"/>
            <color indexed="81"/>
            <rFont val="Tahoma"/>
            <family val="2"/>
          </rPr>
          <t>User:</t>
        </r>
        <r>
          <rPr>
            <sz val="9"/>
            <color indexed="81"/>
            <rFont val="Tahoma"/>
            <family val="2"/>
          </rPr>
          <t xml:space="preserve">
Enter the price for the selection</t>
        </r>
      </text>
    </comment>
    <comment ref="I6" authorId="0" shapeId="0" xr:uid="{00000000-0006-0000-0200-000007000000}">
      <text>
        <r>
          <rPr>
            <b/>
            <sz val="9"/>
            <color indexed="81"/>
            <rFont val="Tahoma"/>
            <family val="2"/>
          </rPr>
          <t>User:</t>
        </r>
        <r>
          <rPr>
            <sz val="9"/>
            <color indexed="81"/>
            <rFont val="Tahoma"/>
            <family val="2"/>
          </rPr>
          <t xml:space="preserve">
This is auto-calculated from the starting bank</t>
        </r>
      </text>
    </comment>
    <comment ref="J6" authorId="0" shapeId="0" xr:uid="{00000000-0006-0000-0200-000008000000}">
      <text>
        <r>
          <rPr>
            <b/>
            <sz val="9"/>
            <color indexed="81"/>
            <rFont val="Tahoma"/>
            <family val="2"/>
          </rPr>
          <t>User:</t>
        </r>
        <r>
          <rPr>
            <sz val="9"/>
            <color indexed="81"/>
            <rFont val="Tahoma"/>
            <family val="2"/>
          </rPr>
          <t xml:space="preserve">
Enter the full-time score</t>
        </r>
      </text>
    </comment>
    <comment ref="K6" authorId="0" shapeId="0" xr:uid="{00000000-0006-0000-0200-000009000000}">
      <text>
        <r>
          <rPr>
            <b/>
            <sz val="9"/>
            <color indexed="81"/>
            <rFont val="Tahoma"/>
            <family val="2"/>
          </rPr>
          <t>User:</t>
        </r>
        <r>
          <rPr>
            <sz val="9"/>
            <color indexed="81"/>
            <rFont val="Tahoma"/>
            <family val="2"/>
          </rPr>
          <t xml:space="preserve">
Enter 'W', 'L' or 'D'</t>
        </r>
      </text>
    </comment>
    <comment ref="L6" authorId="0" shapeId="0" xr:uid="{00000000-0006-0000-0200-00000A000000}">
      <text>
        <r>
          <rPr>
            <b/>
            <sz val="9"/>
            <color indexed="81"/>
            <rFont val="Tahoma"/>
            <family val="2"/>
          </rPr>
          <t>User:</t>
        </r>
        <r>
          <rPr>
            <sz val="9"/>
            <color indexed="81"/>
            <rFont val="Tahoma"/>
            <family val="2"/>
          </rPr>
          <t xml:space="preserve">
This is calculated following the last selection outcome</t>
        </r>
      </text>
    </comment>
    <comment ref="M6" authorId="0" shapeId="0" xr:uid="{00000000-0006-0000-0200-00000B000000}">
      <text>
        <r>
          <rPr>
            <b/>
            <sz val="9"/>
            <color indexed="81"/>
            <rFont val="Tahoma"/>
            <family val="2"/>
          </rPr>
          <t>User:</t>
        </r>
        <r>
          <rPr>
            <sz val="9"/>
            <color indexed="81"/>
            <rFont val="Tahoma"/>
            <family val="2"/>
          </rPr>
          <t xml:space="preserve">
This is calculated from the price, stake and outcome of the selection</t>
        </r>
      </text>
    </comment>
    <comment ref="N6" authorId="0" shapeId="0" xr:uid="{00000000-0006-0000-0200-00000C000000}">
      <text>
        <r>
          <rPr>
            <b/>
            <sz val="9"/>
            <color indexed="81"/>
            <rFont val="Tahoma"/>
            <family val="2"/>
          </rPr>
          <t xml:space="preserve">User: Calculated at 2%
</t>
        </r>
        <r>
          <rPr>
            <sz val="9"/>
            <color indexed="81"/>
            <rFont val="Tahoma"/>
            <family val="2"/>
          </rPr>
          <t xml:space="preserve">
</t>
        </r>
      </text>
    </comment>
    <comment ref="O6" authorId="0" shapeId="0" xr:uid="{00000000-0006-0000-0200-00000D000000}">
      <text>
        <r>
          <rPr>
            <b/>
            <sz val="9"/>
            <color indexed="81"/>
            <rFont val="Tahoma"/>
            <family val="2"/>
          </rPr>
          <t>User:</t>
        </r>
        <r>
          <rPr>
            <sz val="9"/>
            <color indexed="81"/>
            <rFont val="Tahoma"/>
            <family val="2"/>
          </rPr>
          <t xml:space="preserve">
This shows the new end bank total following the selection outcome</t>
        </r>
      </text>
    </comment>
    <comment ref="J26" authorId="0" shapeId="0" xr:uid="{279EA204-D7A9-4C40-9133-CC1B82420D37}">
      <text>
        <r>
          <rPr>
            <b/>
            <sz val="9"/>
            <color indexed="81"/>
            <rFont val="Tahoma"/>
            <family val="2"/>
          </rPr>
          <t>User:</t>
        </r>
        <r>
          <rPr>
            <sz val="9"/>
            <color indexed="81"/>
            <rFont val="Tahoma"/>
            <family val="2"/>
          </rPr>
          <t xml:space="preserve">
Chelsea scored in 93rd min</t>
        </r>
      </text>
    </comment>
  </commentList>
</comments>
</file>

<file path=xl/sharedStrings.xml><?xml version="1.0" encoding="utf-8"?>
<sst xmlns="http://schemas.openxmlformats.org/spreadsheetml/2006/main" count="785" uniqueCount="194">
  <si>
    <t>Day</t>
  </si>
  <si>
    <t>Date</t>
  </si>
  <si>
    <t>Match</t>
  </si>
  <si>
    <t>Market</t>
  </si>
  <si>
    <t>Selection</t>
  </si>
  <si>
    <t>Price</t>
  </si>
  <si>
    <t>Stake</t>
  </si>
  <si>
    <t>Start Bank</t>
  </si>
  <si>
    <t>End Bank</t>
  </si>
  <si>
    <t>Result</t>
  </si>
  <si>
    <t>W/L/D</t>
  </si>
  <si>
    <t>PnL</t>
  </si>
  <si>
    <t>BF Comm.</t>
  </si>
  <si>
    <t>Record Tracking &amp; Stake Calculation</t>
  </si>
  <si>
    <t>Start Bank (£)</t>
  </si>
  <si>
    <t>Current Bank (£)</t>
  </si>
  <si>
    <t>Start Date</t>
  </si>
  <si>
    <t>Growth (£)</t>
  </si>
  <si>
    <t>Days #</t>
  </si>
  <si>
    <t>Increase (%)</t>
  </si>
  <si>
    <t>Points</t>
  </si>
  <si>
    <t>Total Points</t>
  </si>
  <si>
    <t>FT Result</t>
  </si>
  <si>
    <t>W/D/L</t>
  </si>
  <si>
    <t>Points (+/-)</t>
  </si>
  <si>
    <t>BF Comm</t>
  </si>
  <si>
    <t>Avg. Price</t>
  </si>
  <si>
    <t>Pts Staked</t>
  </si>
  <si>
    <t>Return on Investment (ROI)</t>
  </si>
  <si>
    <t>Return on Capital (ROC)</t>
  </si>
  <si>
    <t>Results Tracker: KPI Dashboard</t>
  </si>
  <si>
    <t>Start Bank (Points)</t>
  </si>
  <si>
    <t>End Bank (Points)</t>
  </si>
  <si>
    <t>Total Points Staked</t>
  </si>
  <si>
    <t>PnL 
(Points +/-)</t>
  </si>
  <si>
    <t>Active Days</t>
  </si>
  <si>
    <t>Bank Growth (%)</t>
  </si>
  <si>
    <t>PXCS Prediction</t>
  </si>
  <si>
    <t>Comm (2%)</t>
  </si>
  <si>
    <t>Current Bank (Points)</t>
  </si>
  <si>
    <t>Profit / Loss (£)</t>
  </si>
  <si>
    <t>Acc Bank (£)</t>
  </si>
  <si>
    <t>Day Points: Profit / Loss</t>
  </si>
  <si>
    <t>Comp</t>
  </si>
  <si>
    <t>PRO-GENIE X5 - 'MONTH' 2025: DAILY RESULTS</t>
  </si>
  <si>
    <t>FOOTBALL TRADING ROOM - APRIL 2025: DAILY RESULTS</t>
  </si>
  <si>
    <t>PRL</t>
  </si>
  <si>
    <t>Wolves v West Ham</t>
  </si>
  <si>
    <t>BTTS</t>
  </si>
  <si>
    <t>Yes</t>
  </si>
  <si>
    <t>1-0</t>
  </si>
  <si>
    <t>L</t>
  </si>
  <si>
    <t>Man City v Leicester City</t>
  </si>
  <si>
    <t>Asian Handicap</t>
  </si>
  <si>
    <t>Man City -2</t>
  </si>
  <si>
    <t>2-0</t>
  </si>
  <si>
    <t>D</t>
  </si>
  <si>
    <t>Chelsea v Tottenham</t>
  </si>
  <si>
    <t>Match Odds &amp; O/U 2.5</t>
  </si>
  <si>
    <t>Chelsea / Over</t>
  </si>
  <si>
    <t>SEA</t>
  </si>
  <si>
    <t>Genoa v Udinese</t>
  </si>
  <si>
    <t>Match Odds</t>
  </si>
  <si>
    <t>Draw</t>
  </si>
  <si>
    <t>Aston Villa v Notts Forest</t>
  </si>
  <si>
    <t>2-1</t>
  </si>
  <si>
    <t>W</t>
  </si>
  <si>
    <t>Fulham v Liverpool</t>
  </si>
  <si>
    <t>Liverpool / Over</t>
  </si>
  <si>
    <t>3-2</t>
  </si>
  <si>
    <t>Leicester v Newcastle Utd</t>
  </si>
  <si>
    <t>Match Odds &amp; O/U 3.5</t>
  </si>
  <si>
    <t>Newcastle / Under</t>
  </si>
  <si>
    <t>0-3</t>
  </si>
  <si>
    <t>UCL</t>
  </si>
  <si>
    <t>Arsenal v Real Madrid</t>
  </si>
  <si>
    <t>3-0</t>
  </si>
  <si>
    <t>PSG v Aston Villa</t>
  </si>
  <si>
    <t>PSG / Over</t>
  </si>
  <si>
    <t>3-1</t>
  </si>
  <si>
    <t>UEL</t>
  </si>
  <si>
    <t>Lyon v Manchester Utd</t>
  </si>
  <si>
    <t>2-2</t>
  </si>
  <si>
    <t>Udinese v AC Milan</t>
  </si>
  <si>
    <t>AC Milan</t>
  </si>
  <si>
    <t>0-4</t>
  </si>
  <si>
    <t>Notts Forest v Everton</t>
  </si>
  <si>
    <t>Forest</t>
  </si>
  <si>
    <t>0-1</t>
  </si>
  <si>
    <t>Wolves v Tottenham</t>
  </si>
  <si>
    <t>Wolves</t>
  </si>
  <si>
    <t>4-2</t>
  </si>
  <si>
    <t>Bournemouth v Fulham</t>
  </si>
  <si>
    <t>O/U 2.5 goals</t>
  </si>
  <si>
    <t>Over</t>
  </si>
  <si>
    <t>Aston Villa v PSG</t>
  </si>
  <si>
    <t>O/U 3.5 goals</t>
  </si>
  <si>
    <t>Newcastle Utd v Crystal Palace</t>
  </si>
  <si>
    <t>MO &amp; BTTS</t>
  </si>
  <si>
    <t>Newcastle / Yes</t>
  </si>
  <si>
    <t>5-0</t>
  </si>
  <si>
    <t>Man United v Lyon</t>
  </si>
  <si>
    <t>LAL</t>
  </si>
  <si>
    <t>Espanyol v Getafe</t>
  </si>
  <si>
    <t>Aston Villa v Newcastle</t>
  </si>
  <si>
    <t>Draw No Bet</t>
  </si>
  <si>
    <t>Newcastle</t>
  </si>
  <si>
    <t>4-1</t>
  </si>
  <si>
    <t>Leicester City v Liverpool</t>
  </si>
  <si>
    <t>Liverpool win to nil</t>
  </si>
  <si>
    <t>Tottenham v Notts Forest</t>
  </si>
  <si>
    <t>Tottenham</t>
  </si>
  <si>
    <t>1-2</t>
  </si>
  <si>
    <t>Man City v Aston Villa</t>
  </si>
  <si>
    <t>Man City</t>
  </si>
  <si>
    <t>Arsenal v Crystal Palace</t>
  </si>
  <si>
    <t>Arsenal -1 &amp; -1.5</t>
  </si>
  <si>
    <t>Osasuna v Sevilla</t>
  </si>
  <si>
    <t>Osasuna</t>
  </si>
  <si>
    <t>CHA</t>
  </si>
  <si>
    <t>Stoke City v Sheffield Utd</t>
  </si>
  <si>
    <t>0-2</t>
  </si>
  <si>
    <t>FAC</t>
  </si>
  <si>
    <t>Crystal Palace v Aston Villa</t>
  </si>
  <si>
    <t>Bournemouth v Manchester Utd</t>
  </si>
  <si>
    <t>Bournemouth</t>
  </si>
  <si>
    <t>1-1</t>
  </si>
  <si>
    <t>Udinese v Bologna</t>
  </si>
  <si>
    <t>Bologna</t>
  </si>
  <si>
    <t>0-0</t>
  </si>
  <si>
    <t>Arsenal v PSG</t>
  </si>
  <si>
    <t>Barcelona v Inter Milan</t>
  </si>
  <si>
    <t>Barcelona -1</t>
  </si>
  <si>
    <t>3-3</t>
  </si>
  <si>
    <t>Accumulated Points</t>
  </si>
  <si>
    <t>Nottingham Forest v Man Utd</t>
  </si>
  <si>
    <t>Nottingham Forest</t>
  </si>
  <si>
    <t>Newcastle v Brentford</t>
  </si>
  <si>
    <t>Chelsea</t>
  </si>
  <si>
    <t>BUN</t>
  </si>
  <si>
    <t>Augsburg v Bayen Munich</t>
  </si>
  <si>
    <t>AC Milan v Fiorentina</t>
  </si>
  <si>
    <t>Atalanta v Lazio</t>
  </si>
  <si>
    <t>Leicester City v Newcastle Utd</t>
  </si>
  <si>
    <t>Newcastle -1</t>
  </si>
  <si>
    <t>Bayern Munich v Inter Milan</t>
  </si>
  <si>
    <t>Bodo/Glimt v Lazio</t>
  </si>
  <si>
    <t>Burnley v Norwich City</t>
  </si>
  <si>
    <t>Burnley</t>
  </si>
  <si>
    <t>Arsenal v Brentford</t>
  </si>
  <si>
    <t>Newcastle v Manchester Utd</t>
  </si>
  <si>
    <t>Napoli v Empoli</t>
  </si>
  <si>
    <t>Napoli -1</t>
  </si>
  <si>
    <t>Dortmund v Barcelona</t>
  </si>
  <si>
    <t>Barcelona</t>
  </si>
  <si>
    <t>Real Madrid v Arsenal</t>
  </si>
  <si>
    <t>Frankfurt v Tottenham</t>
  </si>
  <si>
    <t>Frankfurt</t>
  </si>
  <si>
    <t>Sheffield Utd v Cardiff City</t>
  </si>
  <si>
    <t>Sheffield Utd</t>
  </si>
  <si>
    <t>Everton v Man City</t>
  </si>
  <si>
    <t>Fulham v Chelsea</t>
  </si>
  <si>
    <t>Double Chance</t>
  </si>
  <si>
    <t>Home or Draw</t>
  </si>
  <si>
    <t>Girona v Real Betis</t>
  </si>
  <si>
    <t>Real Betis</t>
  </si>
  <si>
    <t>Cagliari v Fiorentina</t>
  </si>
  <si>
    <t>Leganes v Girona</t>
  </si>
  <si>
    <t>Under</t>
  </si>
  <si>
    <t>Stuttgart v Heidenheim</t>
  </si>
  <si>
    <t>Bournemouth v Man United</t>
  </si>
  <si>
    <t>Lazio v Parma</t>
  </si>
  <si>
    <t>Arsenal</t>
  </si>
  <si>
    <t>1-3</t>
  </si>
  <si>
    <t>PR0-XCS Results Tracker: KPI Dashboard</t>
  </si>
  <si>
    <t>Augsburg v Bayern Munich</t>
  </si>
  <si>
    <t>2-3</t>
  </si>
  <si>
    <t>Bologna v Napoli</t>
  </si>
  <si>
    <t>Bayern v Inter Milan</t>
  </si>
  <si>
    <t>Bodo-Glimt v Lazio</t>
  </si>
  <si>
    <t>Lyon v Manchester United</t>
  </si>
  <si>
    <t>Burnley v Norwich</t>
  </si>
  <si>
    <t>Nottingham Forest v Everton</t>
  </si>
  <si>
    <t>Newcastle v Crystal Palace</t>
  </si>
  <si>
    <t>Manchester Utd v Lyon</t>
  </si>
  <si>
    <t>Everton v Manchester City</t>
  </si>
  <si>
    <t>Leicester v Liverpool</t>
  </si>
  <si>
    <t>Tottenham v Nottingham Forest</t>
  </si>
  <si>
    <t>Manchester City v Aston Villa</t>
  </si>
  <si>
    <t>Valencia v Espanyol</t>
  </si>
  <si>
    <t>Nottingham Forest v Man City</t>
  </si>
  <si>
    <t>Points PnL</t>
  </si>
  <si>
    <t>PR0-XCS - APRIL 2025: DAILY RESULTS</t>
  </si>
  <si>
    <t>Bank: Acc Points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</si>
</sst>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ddd/dd/mmm"/>
    <numFmt numFmtId="165" formatCode="dd\-mmm\-yyyy"/>
    <numFmt numFmtId="166" formatCode="ddd\ dd\-mmm\-yy"/>
    <numFmt numFmtId="167" formatCode="0.000"/>
    <numFmt numFmtId="168" formatCode="dd/mmm/yy"/>
    <numFmt numFmtId="169" formatCode="mmm\ yyyy"/>
    <numFmt numFmtId="170" formatCode="#,##0.000"/>
  </numFmts>
  <fonts count="29" x14ac:knownFonts="1">
    <font>
      <sz val="11"/>
      <color theme="1"/>
      <name val="Calibri"/>
      <family val="2"/>
      <scheme val="minor"/>
    </font>
    <font>
      <sz val="11"/>
      <name val="Calibri"/>
      <family val="2"/>
      <scheme val="minor"/>
    </font>
    <font>
      <b/>
      <sz val="11"/>
      <name val="Calibri"/>
      <family val="2"/>
      <scheme val="minor"/>
    </font>
    <font>
      <b/>
      <sz val="12"/>
      <color theme="0"/>
      <name val="Calibri"/>
      <family val="2"/>
      <scheme val="minor"/>
    </font>
    <font>
      <sz val="9"/>
      <color indexed="81"/>
      <name val="Tahoma"/>
      <family val="2"/>
    </font>
    <font>
      <b/>
      <sz val="9"/>
      <color indexed="81"/>
      <name val="Tahoma"/>
      <family val="2"/>
    </font>
    <font>
      <b/>
      <sz val="10"/>
      <color theme="1"/>
      <name val="Roboto"/>
    </font>
    <font>
      <b/>
      <sz val="12"/>
      <name val="Calibri"/>
      <family val="2"/>
      <scheme val="minor"/>
    </font>
    <font>
      <sz val="11"/>
      <color rgb="FF00CC00"/>
      <name val="Calibri"/>
      <family val="2"/>
      <scheme val="minor"/>
    </font>
    <font>
      <b/>
      <sz val="11"/>
      <color theme="1"/>
      <name val="Calibri"/>
      <family val="2"/>
      <scheme val="minor"/>
    </font>
    <font>
      <b/>
      <i/>
      <sz val="16"/>
      <color rgb="FF00CC00"/>
      <name val="Roboto Black"/>
    </font>
    <font>
      <b/>
      <sz val="14"/>
      <color rgb="FF00CC00"/>
      <name val="Roboto Black"/>
    </font>
    <font>
      <sz val="11"/>
      <color rgb="FF00CC00"/>
      <name val="Roboto Black"/>
    </font>
    <font>
      <b/>
      <sz val="14"/>
      <color theme="0"/>
      <name val="Segoe UI"/>
      <family val="2"/>
    </font>
    <font>
      <b/>
      <sz val="10"/>
      <color theme="1"/>
      <name val="Roboto Black"/>
    </font>
    <font>
      <b/>
      <sz val="11"/>
      <color theme="1"/>
      <name val="Arial Narrow"/>
      <family val="2"/>
    </font>
    <font>
      <b/>
      <sz val="10"/>
      <color theme="1"/>
      <name val="Arial Narrow"/>
      <family val="2"/>
    </font>
    <font>
      <b/>
      <i/>
      <sz val="11"/>
      <color theme="1"/>
      <name val="Calibri"/>
      <family val="2"/>
      <scheme val="minor"/>
    </font>
    <font>
      <sz val="20"/>
      <color theme="1"/>
      <name val="Roboto"/>
    </font>
    <font>
      <b/>
      <sz val="12"/>
      <color theme="1"/>
      <name val="Calibri"/>
      <family val="2"/>
      <scheme val="minor"/>
    </font>
    <font>
      <sz val="10"/>
      <color theme="1"/>
      <name val="Calibri"/>
      <family val="2"/>
      <scheme val="minor"/>
    </font>
    <font>
      <sz val="10"/>
      <name val="Calibri"/>
      <family val="2"/>
      <scheme val="minor"/>
    </font>
    <font>
      <b/>
      <sz val="10"/>
      <name val="Calibri"/>
      <family val="2"/>
      <scheme val="minor"/>
    </font>
    <font>
      <sz val="12"/>
      <color theme="1"/>
      <name val="Calibri"/>
      <family val="2"/>
      <scheme val="minor"/>
    </font>
    <font>
      <sz val="10"/>
      <color theme="1"/>
      <name val="Roboto Black"/>
    </font>
    <font>
      <b/>
      <sz val="10"/>
      <color theme="1"/>
      <name val="Calibri"/>
      <family val="2"/>
      <scheme val="minor"/>
    </font>
    <font>
      <b/>
      <i/>
      <sz val="11"/>
      <color theme="0"/>
      <name val="Tahoma"/>
      <family val="2"/>
    </font>
    <font>
      <sz val="10"/>
      <color theme="1"/>
      <name val="Roboto"/>
    </font>
    <font>
      <b/>
      <sz val="12"/>
      <color theme="1"/>
      <name val="Roboto"/>
    </font>
  </fonts>
  <fills count="20">
    <fill>
      <patternFill patternType="none"/>
    </fill>
    <fill>
      <patternFill patternType="gray125"/>
    </fill>
    <fill>
      <patternFill patternType="solid">
        <fgColor theme="1"/>
        <bgColor indexed="64"/>
      </patternFill>
    </fill>
    <fill>
      <patternFill patternType="solid">
        <fgColor theme="4" tint="0.59999389629810485"/>
        <bgColor indexed="64"/>
      </patternFill>
    </fill>
    <fill>
      <gradientFill type="path" left="0.5" right="0.5" top="0.5" bottom="0.5">
        <stop position="0">
          <color rgb="FFFFFF00"/>
        </stop>
        <stop position="1">
          <color rgb="FF00CC00"/>
        </stop>
      </gradientFill>
    </fill>
    <fill>
      <patternFill patternType="solid">
        <fgColor rgb="FFFFFF00"/>
        <bgColor indexed="64"/>
      </patternFill>
    </fill>
    <fill>
      <patternFill patternType="solid">
        <fgColor theme="2"/>
        <bgColor indexed="64"/>
      </patternFill>
    </fill>
    <fill>
      <patternFill patternType="solid">
        <fgColor theme="5" tint="0.59999389629810485"/>
        <bgColor indexed="64"/>
      </patternFill>
    </fill>
    <fill>
      <patternFill patternType="solid">
        <fgColor theme="3"/>
        <bgColor indexed="64"/>
      </patternFill>
    </fill>
    <fill>
      <patternFill patternType="solid">
        <fgColor theme="5" tint="0.59999389629810485"/>
        <bgColor auto="1"/>
      </patternFill>
    </fill>
    <fill>
      <patternFill patternType="solid">
        <fgColor theme="9" tint="0.39997558519241921"/>
        <bgColor indexed="64"/>
      </patternFill>
    </fill>
    <fill>
      <patternFill patternType="solid">
        <fgColor theme="9" tint="0.39997558519241921"/>
        <bgColor auto="1"/>
      </patternFill>
    </fill>
    <fill>
      <patternFill patternType="solid">
        <fgColor theme="5" tint="0.79998168889431442"/>
        <bgColor indexed="64"/>
      </patternFill>
    </fill>
    <fill>
      <patternFill patternType="solid">
        <fgColor theme="0" tint="-4.9989318521683403E-2"/>
        <bgColor indexed="64"/>
      </patternFill>
    </fill>
    <fill>
      <patternFill patternType="solid">
        <fgColor rgb="FF00B0F0"/>
        <bgColor indexed="64"/>
      </patternFill>
    </fill>
    <fill>
      <patternFill patternType="solid">
        <fgColor rgb="FF37FD01"/>
        <bgColor indexed="64"/>
      </patternFill>
    </fill>
    <fill>
      <patternFill patternType="solid">
        <fgColor theme="9" tint="0.59999389629810485"/>
        <bgColor indexed="64"/>
      </patternFill>
    </fill>
    <fill>
      <patternFill patternType="solid">
        <fgColor theme="9" tint="0.59999389629810485"/>
        <bgColor auto="1"/>
      </patternFill>
    </fill>
    <fill>
      <patternFill patternType="solid">
        <fgColor rgb="FF7030A0"/>
        <bgColor indexed="64"/>
      </patternFill>
    </fill>
    <fill>
      <patternFill patternType="solid">
        <fgColor theme="3" tint="0.7999816888943144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26">
    <xf numFmtId="0" fontId="0" fillId="0" borderId="0" xfId="0"/>
    <xf numFmtId="4" fontId="0" fillId="0" borderId="1" xfId="0" applyNumberFormat="1" applyBorder="1" applyAlignment="1">
      <alignment horizontal="center" vertical="center"/>
    </xf>
    <xf numFmtId="4" fontId="0" fillId="0" borderId="1" xfId="0" applyNumberFormat="1" applyBorder="1"/>
    <xf numFmtId="0" fontId="3" fillId="2" borderId="1" xfId="0" applyFont="1" applyFill="1" applyBorder="1"/>
    <xf numFmtId="0" fontId="3" fillId="2" borderId="1" xfId="0" applyFont="1" applyFill="1" applyBorder="1" applyAlignment="1">
      <alignment horizontal="left"/>
    </xf>
    <xf numFmtId="0" fontId="3" fillId="2" borderId="1" xfId="0" applyFont="1" applyFill="1" applyBorder="1" applyAlignment="1">
      <alignment horizontal="left" wrapText="1"/>
    </xf>
    <xf numFmtId="0" fontId="0" fillId="0" borderId="0" xfId="0" applyAlignment="1">
      <alignment horizontal="center"/>
    </xf>
    <xf numFmtId="0" fontId="3" fillId="2" borderId="2" xfId="0" applyFont="1" applyFill="1" applyBorder="1" applyAlignment="1">
      <alignment horizontal="center"/>
    </xf>
    <xf numFmtId="0" fontId="3" fillId="2" borderId="1" xfId="0" applyFont="1" applyFill="1" applyBorder="1" applyAlignment="1">
      <alignment horizontal="center"/>
    </xf>
    <xf numFmtId="0" fontId="7" fillId="5" borderId="1" xfId="0" applyFont="1" applyFill="1" applyBorder="1" applyAlignment="1">
      <alignment horizontal="center"/>
    </xf>
    <xf numFmtId="164" fontId="1" fillId="0" borderId="1" xfId="0" applyNumberFormat="1" applyFont="1" applyBorder="1" applyAlignment="1">
      <alignment horizontal="left" vertical="top"/>
    </xf>
    <xf numFmtId="1" fontId="8" fillId="6" borderId="1" xfId="0" applyNumberFormat="1" applyFont="1" applyFill="1" applyBorder="1" applyAlignment="1">
      <alignment horizontal="center"/>
    </xf>
    <xf numFmtId="4" fontId="0" fillId="0" borderId="1" xfId="0" applyNumberFormat="1" applyFill="1" applyBorder="1"/>
    <xf numFmtId="49" fontId="3" fillId="2" borderId="1" xfId="0" applyNumberFormat="1" applyFont="1" applyFill="1" applyBorder="1" applyAlignment="1">
      <alignment horizontal="center"/>
    </xf>
    <xf numFmtId="2" fontId="0" fillId="0" borderId="1" xfId="0" applyNumberFormat="1" applyFill="1" applyBorder="1"/>
    <xf numFmtId="0" fontId="9" fillId="0" borderId="0" xfId="0" applyFont="1" applyAlignment="1">
      <alignment horizontal="center"/>
    </xf>
    <xf numFmtId="0" fontId="10" fillId="0" borderId="7" xfId="0" applyFont="1" applyFill="1" applyBorder="1" applyAlignment="1">
      <alignment horizontal="left" indent="2"/>
    </xf>
    <xf numFmtId="0" fontId="8" fillId="0" borderId="8" xfId="0" applyFont="1" applyFill="1" applyBorder="1"/>
    <xf numFmtId="0" fontId="11" fillId="0" borderId="9" xfId="0" applyFont="1" applyFill="1" applyBorder="1" applyAlignment="1">
      <alignment horizontal="left" indent="3"/>
    </xf>
    <xf numFmtId="0" fontId="12" fillId="0" borderId="10" xfId="0" applyFont="1" applyFill="1" applyBorder="1"/>
    <xf numFmtId="0" fontId="8" fillId="0" borderId="10" xfId="0" applyFont="1" applyFill="1" applyBorder="1"/>
    <xf numFmtId="0" fontId="10" fillId="0" borderId="8" xfId="0" applyFont="1" applyBorder="1" applyAlignment="1">
      <alignment horizontal="right" vertical="center" wrapText="1"/>
    </xf>
    <xf numFmtId="0" fontId="0" fillId="0" borderId="0" xfId="0" applyFont="1" applyAlignment="1">
      <alignment horizontal="center"/>
    </xf>
    <xf numFmtId="0" fontId="10" fillId="0" borderId="15" xfId="0" applyFont="1" applyFill="1" applyBorder="1" applyAlignment="1">
      <alignment horizontal="left" indent="2"/>
    </xf>
    <xf numFmtId="0" fontId="8" fillId="0" borderId="0" xfId="0" applyFont="1" applyFill="1" applyBorder="1"/>
    <xf numFmtId="0" fontId="10" fillId="0" borderId="0" xfId="0" applyFont="1" applyBorder="1" applyAlignment="1">
      <alignment horizontal="right" vertical="center" wrapText="1"/>
    </xf>
    <xf numFmtId="0" fontId="10" fillId="0" borderId="10" xfId="0" applyFont="1" applyBorder="1" applyAlignment="1">
      <alignment horizontal="right" vertical="top" wrapText="1"/>
    </xf>
    <xf numFmtId="0" fontId="15" fillId="3" borderId="13" xfId="0" applyFont="1" applyFill="1" applyBorder="1" applyAlignment="1">
      <alignment horizontal="center" vertical="center" wrapText="1"/>
    </xf>
    <xf numFmtId="0" fontId="16" fillId="7" borderId="17" xfId="0" applyFont="1" applyFill="1" applyBorder="1" applyAlignment="1">
      <alignment horizontal="center" vertical="center" wrapText="1"/>
    </xf>
    <xf numFmtId="165" fontId="16" fillId="7" borderId="18" xfId="0" applyNumberFormat="1" applyFont="1" applyFill="1" applyBorder="1" applyAlignment="1">
      <alignment horizontal="center" vertical="center"/>
    </xf>
    <xf numFmtId="0" fontId="16" fillId="10" borderId="22" xfId="0" applyFont="1" applyFill="1" applyBorder="1" applyAlignment="1">
      <alignment horizontal="center" vertical="center" wrapText="1"/>
    </xf>
    <xf numFmtId="1" fontId="16" fillId="10" borderId="23" xfId="0" applyNumberFormat="1" applyFont="1" applyFill="1" applyBorder="1" applyAlignment="1">
      <alignment horizontal="center" vertical="center"/>
    </xf>
    <xf numFmtId="0" fontId="15" fillId="3" borderId="3" xfId="0" applyFont="1" applyFill="1" applyBorder="1" applyAlignment="1">
      <alignment horizontal="center" vertical="center" wrapText="1"/>
    </xf>
    <xf numFmtId="4" fontId="15" fillId="4" borderId="4" xfId="0" applyNumberFormat="1" applyFont="1" applyFill="1" applyBorder="1" applyAlignment="1">
      <alignment horizontal="center" vertical="center"/>
    </xf>
    <xf numFmtId="0" fontId="16" fillId="7" borderId="19" xfId="0" applyFont="1" applyFill="1" applyBorder="1" applyAlignment="1">
      <alignment horizontal="center" vertical="center" wrapText="1"/>
    </xf>
    <xf numFmtId="4" fontId="16" fillId="9" borderId="20" xfId="0" applyNumberFormat="1" applyFont="1" applyFill="1" applyBorder="1" applyAlignment="1">
      <alignment horizontal="center" vertical="center"/>
    </xf>
    <xf numFmtId="0" fontId="16" fillId="10" borderId="5" xfId="0" applyFont="1" applyFill="1" applyBorder="1" applyAlignment="1">
      <alignment horizontal="center" vertical="center" wrapText="1"/>
    </xf>
    <xf numFmtId="4" fontId="16" fillId="11" borderId="6" xfId="0" applyNumberFormat="1" applyFont="1" applyFill="1" applyBorder="1" applyAlignment="1">
      <alignment horizontal="center" vertical="center"/>
    </xf>
    <xf numFmtId="4" fontId="15" fillId="4" borderId="14" xfId="0" applyNumberFormat="1" applyFont="1" applyFill="1" applyBorder="1" applyAlignment="1">
      <alignment horizontal="center" vertical="center"/>
    </xf>
    <xf numFmtId="0" fontId="17" fillId="13" borderId="1" xfId="0" applyFont="1" applyFill="1" applyBorder="1" applyAlignment="1">
      <alignment horizontal="center"/>
    </xf>
    <xf numFmtId="2" fontId="0" fillId="14" borderId="1" xfId="0" applyNumberFormat="1" applyFill="1" applyBorder="1" applyAlignment="1">
      <alignment vertical="center"/>
    </xf>
    <xf numFmtId="2" fontId="0" fillId="15" borderId="1" xfId="0" applyNumberFormat="1" applyFill="1" applyBorder="1" applyAlignment="1">
      <alignment vertical="center"/>
    </xf>
    <xf numFmtId="1" fontId="9" fillId="12" borderId="1" xfId="0" applyNumberFormat="1" applyFont="1" applyFill="1" applyBorder="1" applyAlignment="1">
      <alignment horizontal="center" vertical="center"/>
    </xf>
    <xf numFmtId="0" fontId="18" fillId="0" borderId="0" xfId="0" applyFont="1"/>
    <xf numFmtId="0" fontId="0" fillId="0" borderId="0" xfId="0" applyFill="1"/>
    <xf numFmtId="0" fontId="0" fillId="0" borderId="0" xfId="0" applyFill="1" applyBorder="1"/>
    <xf numFmtId="166" fontId="20" fillId="0" borderId="2" xfId="0" applyNumberFormat="1" applyFont="1" applyFill="1" applyBorder="1" applyAlignment="1">
      <alignment horizontal="left" vertical="center"/>
    </xf>
    <xf numFmtId="4" fontId="0" fillId="0" borderId="1" xfId="0" applyNumberFormat="1" applyFill="1" applyBorder="1" applyAlignment="1">
      <alignment horizontal="center" vertical="center"/>
    </xf>
    <xf numFmtId="4" fontId="0" fillId="0" borderId="2" xfId="0" applyNumberFormat="1" applyBorder="1" applyAlignment="1">
      <alignment horizontal="center" vertical="center"/>
    </xf>
    <xf numFmtId="166" fontId="20" fillId="0" borderId="2" xfId="0" applyNumberFormat="1" applyFont="1" applyBorder="1" applyAlignment="1">
      <alignment horizontal="left" vertical="center"/>
    </xf>
    <xf numFmtId="166" fontId="20" fillId="0" borderId="11" xfId="0" applyNumberFormat="1" applyFont="1" applyFill="1" applyBorder="1" applyAlignment="1">
      <alignment horizontal="left" vertical="center"/>
    </xf>
    <xf numFmtId="0" fontId="23" fillId="0" borderId="0" xfId="0" applyFont="1"/>
    <xf numFmtId="166" fontId="23" fillId="0" borderId="0" xfId="0" applyNumberFormat="1" applyFont="1"/>
    <xf numFmtId="0" fontId="23" fillId="0" borderId="0" xfId="0" applyFont="1" applyAlignment="1">
      <alignment wrapText="1"/>
    </xf>
    <xf numFmtId="166" fontId="20" fillId="0" borderId="0" xfId="0" applyNumberFormat="1" applyFont="1"/>
    <xf numFmtId="0" fontId="20" fillId="0" borderId="0" xfId="0" applyFont="1"/>
    <xf numFmtId="0" fontId="0" fillId="0" borderId="0" xfId="0" applyAlignment="1">
      <alignment wrapText="1"/>
    </xf>
    <xf numFmtId="0" fontId="20" fillId="0" borderId="0" xfId="0" applyFont="1" applyAlignment="1">
      <alignment horizontal="center"/>
    </xf>
    <xf numFmtId="0" fontId="25" fillId="0" borderId="0" xfId="0" applyFont="1" applyAlignment="1">
      <alignment horizontal="center"/>
    </xf>
    <xf numFmtId="0" fontId="20" fillId="0" borderId="0" xfId="0" applyFont="1" applyAlignment="1">
      <alignment horizontal="right"/>
    </xf>
    <xf numFmtId="0" fontId="14" fillId="0" borderId="0" xfId="0" applyFont="1" applyFill="1" applyBorder="1" applyAlignment="1">
      <alignment horizontal="center"/>
    </xf>
    <xf numFmtId="0" fontId="24" fillId="0" borderId="0" xfId="0" applyFont="1" applyFill="1" applyBorder="1"/>
    <xf numFmtId="2" fontId="24" fillId="0" borderId="0" xfId="0" applyNumberFormat="1" applyFont="1" applyFill="1" applyBorder="1" applyAlignment="1">
      <alignment horizontal="right"/>
    </xf>
    <xf numFmtId="0" fontId="24" fillId="0" borderId="0" xfId="0" applyFont="1" applyFill="1" applyBorder="1" applyAlignment="1">
      <alignment horizontal="right" indent="1"/>
    </xf>
    <xf numFmtId="0" fontId="27" fillId="3" borderId="26" xfId="0" applyFont="1" applyFill="1" applyBorder="1" applyAlignment="1">
      <alignment horizontal="center" vertical="center" wrapText="1"/>
    </xf>
    <xf numFmtId="4" fontId="6" fillId="4" borderId="26" xfId="0" applyNumberFormat="1" applyFont="1" applyFill="1" applyBorder="1" applyAlignment="1">
      <alignment horizontal="center" vertical="center" wrapText="1"/>
    </xf>
    <xf numFmtId="2" fontId="25" fillId="3" borderId="4" xfId="0" applyNumberFormat="1" applyFont="1" applyFill="1" applyBorder="1" applyAlignment="1">
      <alignment horizontal="center" vertical="center" wrapText="1"/>
    </xf>
    <xf numFmtId="0" fontId="27" fillId="16" borderId="1" xfId="0" applyFont="1" applyFill="1" applyBorder="1" applyAlignment="1">
      <alignment horizontal="center" vertical="center" wrapText="1"/>
    </xf>
    <xf numFmtId="168" fontId="27" fillId="16" borderId="1" xfId="0" applyNumberFormat="1" applyFont="1" applyFill="1" applyBorder="1" applyAlignment="1">
      <alignment horizontal="center" vertical="center" wrapText="1"/>
    </xf>
    <xf numFmtId="0" fontId="6" fillId="16" borderId="1" xfId="0" applyFont="1" applyFill="1" applyBorder="1" applyAlignment="1">
      <alignment horizontal="center" vertical="center" wrapText="1"/>
    </xf>
    <xf numFmtId="4" fontId="28" fillId="4" borderId="1" xfId="0" applyNumberFormat="1" applyFont="1" applyFill="1" applyBorder="1" applyAlignment="1">
      <alignment horizontal="center" vertical="center" wrapText="1"/>
    </xf>
    <xf numFmtId="2" fontId="25" fillId="16" borderId="18" xfId="0" applyNumberFormat="1" applyFont="1" applyFill="1" applyBorder="1" applyAlignment="1">
      <alignment horizontal="center" vertical="center" wrapText="1"/>
    </xf>
    <xf numFmtId="0" fontId="27" fillId="12" borderId="27" xfId="0" applyFont="1" applyFill="1" applyBorder="1" applyAlignment="1">
      <alignment horizontal="center" vertical="center" wrapText="1"/>
    </xf>
    <xf numFmtId="1" fontId="27" fillId="12" borderId="27" xfId="0" applyNumberFormat="1" applyFont="1" applyFill="1" applyBorder="1" applyAlignment="1">
      <alignment horizontal="center" vertical="center" wrapText="1"/>
    </xf>
    <xf numFmtId="2" fontId="6" fillId="12" borderId="27" xfId="0" applyNumberFormat="1" applyFont="1" applyFill="1" applyBorder="1" applyAlignment="1">
      <alignment horizontal="center" vertical="center" wrapText="1"/>
    </xf>
    <xf numFmtId="2" fontId="25" fillId="7" borderId="6" xfId="0" applyNumberFormat="1" applyFont="1" applyFill="1" applyBorder="1" applyAlignment="1">
      <alignment horizontal="center" vertical="center" wrapText="1"/>
    </xf>
    <xf numFmtId="4" fontId="28" fillId="17" borderId="1" xfId="0" applyNumberFormat="1" applyFont="1" applyFill="1" applyBorder="1" applyAlignment="1">
      <alignment horizontal="center" vertical="center" wrapText="1"/>
    </xf>
    <xf numFmtId="166" fontId="3" fillId="2" borderId="1" xfId="0" applyNumberFormat="1" applyFont="1" applyFill="1" applyBorder="1"/>
    <xf numFmtId="0" fontId="3" fillId="2" borderId="1" xfId="0" applyFont="1" applyFill="1" applyBorder="1" applyAlignment="1">
      <alignment wrapText="1"/>
    </xf>
    <xf numFmtId="0" fontId="3" fillId="2" borderId="1" xfId="0" applyFont="1" applyFill="1" applyBorder="1" applyAlignment="1">
      <alignment horizontal="right"/>
    </xf>
    <xf numFmtId="0" fontId="23" fillId="0" borderId="0" xfId="0" applyFont="1" applyAlignment="1">
      <alignment horizontal="center"/>
    </xf>
    <xf numFmtId="2" fontId="23" fillId="0" borderId="0" xfId="0" applyNumberFormat="1" applyFont="1" applyAlignment="1">
      <alignment horizontal="center"/>
    </xf>
    <xf numFmtId="0" fontId="19" fillId="0" borderId="0" xfId="0" applyFont="1" applyAlignment="1">
      <alignment horizontal="center"/>
    </xf>
    <xf numFmtId="0" fontId="23" fillId="0" borderId="0" xfId="0" applyFont="1" applyAlignment="1">
      <alignment horizontal="right"/>
    </xf>
    <xf numFmtId="4" fontId="20" fillId="0" borderId="1" xfId="0" applyNumberFormat="1" applyFont="1" applyBorder="1" applyAlignment="1">
      <alignment horizontal="center" vertical="center"/>
    </xf>
    <xf numFmtId="2" fontId="0" fillId="0" borderId="1" xfId="0" applyNumberFormat="1" applyBorder="1" applyAlignment="1">
      <alignment horizontal="center" vertical="center"/>
    </xf>
    <xf numFmtId="2" fontId="0" fillId="0" borderId="1" xfId="0" applyNumberFormat="1" applyBorder="1" applyAlignment="1">
      <alignment horizontal="right"/>
    </xf>
    <xf numFmtId="2" fontId="0" fillId="0" borderId="2" xfId="0" applyNumberFormat="1" applyBorder="1" applyAlignment="1">
      <alignment horizontal="center" vertical="center"/>
    </xf>
    <xf numFmtId="2" fontId="0" fillId="0" borderId="2" xfId="0" applyNumberFormat="1" applyBorder="1" applyAlignment="1">
      <alignment horizontal="right"/>
    </xf>
    <xf numFmtId="2" fontId="0" fillId="0" borderId="1" xfId="0" applyNumberFormat="1" applyFill="1" applyBorder="1" applyAlignment="1">
      <alignment horizontal="center" vertical="center"/>
    </xf>
    <xf numFmtId="2" fontId="0" fillId="0" borderId="1" xfId="0" applyNumberFormat="1" applyFill="1" applyBorder="1" applyAlignment="1">
      <alignment horizontal="right"/>
    </xf>
    <xf numFmtId="0" fontId="17" fillId="13" borderId="1" xfId="0" applyFont="1" applyFill="1" applyBorder="1" applyAlignment="1">
      <alignment horizontal="center" wrapText="1"/>
    </xf>
    <xf numFmtId="166" fontId="3" fillId="2" borderId="1" xfId="0" applyNumberFormat="1" applyFont="1" applyFill="1" applyBorder="1" applyAlignment="1">
      <alignment horizontal="center"/>
    </xf>
    <xf numFmtId="0" fontId="0" fillId="0" borderId="1" xfId="0" applyFill="1" applyBorder="1" applyAlignment="1">
      <alignment horizontal="center"/>
    </xf>
    <xf numFmtId="0" fontId="0" fillId="0" borderId="0" xfId="0" applyFill="1" applyAlignment="1">
      <alignment horizontal="center"/>
    </xf>
    <xf numFmtId="166" fontId="20" fillId="16" borderId="11" xfId="0" applyNumberFormat="1" applyFont="1" applyFill="1" applyBorder="1" applyAlignment="1">
      <alignment horizontal="left"/>
    </xf>
    <xf numFmtId="14" fontId="0" fillId="16" borderId="35" xfId="0" applyNumberFormat="1" applyFont="1" applyFill="1" applyBorder="1" applyAlignment="1">
      <alignment horizontal="left"/>
    </xf>
    <xf numFmtId="0" fontId="0" fillId="16" borderId="35" xfId="0" applyFill="1" applyBorder="1" applyAlignment="1">
      <alignment wrapText="1"/>
    </xf>
    <xf numFmtId="0" fontId="0" fillId="16" borderId="35" xfId="0" applyFill="1" applyBorder="1"/>
    <xf numFmtId="0" fontId="9" fillId="7" borderId="11" xfId="0" applyFont="1" applyFill="1" applyBorder="1" applyAlignment="1">
      <alignment horizontal="center"/>
    </xf>
    <xf numFmtId="0" fontId="9" fillId="7" borderId="36" xfId="0" applyFont="1" applyFill="1" applyBorder="1" applyAlignment="1">
      <alignment horizontal="center"/>
    </xf>
    <xf numFmtId="0" fontId="9" fillId="16" borderId="36" xfId="0" applyFont="1" applyFill="1" applyBorder="1" applyAlignment="1">
      <alignment horizontal="center"/>
    </xf>
    <xf numFmtId="2" fontId="9" fillId="16" borderId="2" xfId="0" applyNumberFormat="1" applyFont="1" applyFill="1" applyBorder="1" applyAlignment="1">
      <alignment horizontal="center"/>
    </xf>
    <xf numFmtId="2" fontId="9" fillId="16" borderId="2" xfId="0" applyNumberFormat="1" applyFont="1" applyFill="1" applyBorder="1" applyAlignment="1">
      <alignment horizontal="right" wrapText="1"/>
    </xf>
    <xf numFmtId="166" fontId="20" fillId="0" borderId="35" xfId="0" applyNumberFormat="1" applyFont="1" applyFill="1" applyBorder="1" applyAlignment="1">
      <alignment horizontal="left"/>
    </xf>
    <xf numFmtId="14" fontId="0" fillId="0" borderId="35" xfId="0" applyNumberFormat="1" applyFont="1" applyFill="1" applyBorder="1" applyAlignment="1">
      <alignment horizontal="left"/>
    </xf>
    <xf numFmtId="0" fontId="0" fillId="0" borderId="35" xfId="0" applyFill="1" applyBorder="1" applyAlignment="1">
      <alignment wrapText="1"/>
    </xf>
    <xf numFmtId="0" fontId="0" fillId="0" borderId="35" xfId="0" applyFill="1" applyBorder="1"/>
    <xf numFmtId="0" fontId="9" fillId="0" borderId="35" xfId="0" applyFont="1" applyFill="1" applyBorder="1" applyAlignment="1">
      <alignment horizontal="center"/>
    </xf>
    <xf numFmtId="2" fontId="9" fillId="0" borderId="35" xfId="0" applyNumberFormat="1" applyFont="1" applyFill="1" applyBorder="1" applyAlignment="1">
      <alignment horizontal="center"/>
    </xf>
    <xf numFmtId="167" fontId="9" fillId="0" borderId="35" xfId="0" applyNumberFormat="1" applyFont="1" applyFill="1" applyBorder="1" applyAlignment="1">
      <alignment horizontal="center"/>
    </xf>
    <xf numFmtId="167" fontId="9" fillId="0" borderId="35" xfId="0" applyNumberFormat="1" applyFont="1" applyFill="1" applyBorder="1" applyAlignment="1">
      <alignment horizontal="right" wrapText="1"/>
    </xf>
    <xf numFmtId="164" fontId="1" fillId="0" borderId="1" xfId="0" applyNumberFormat="1" applyFont="1" applyFill="1" applyBorder="1" applyAlignment="1">
      <alignment horizontal="left" vertical="top"/>
    </xf>
    <xf numFmtId="14" fontId="2" fillId="0" borderId="2" xfId="0" applyNumberFormat="1" applyFont="1" applyBorder="1" applyAlignment="1">
      <alignment horizontal="left" vertical="center"/>
    </xf>
    <xf numFmtId="14" fontId="2" fillId="0" borderId="1" xfId="0" applyNumberFormat="1" applyFont="1" applyBorder="1" applyAlignment="1">
      <alignment horizontal="left" vertical="center"/>
    </xf>
    <xf numFmtId="0" fontId="1" fillId="0" borderId="1" xfId="0" applyFont="1" applyBorder="1" applyAlignment="1">
      <alignment vertical="center"/>
    </xf>
    <xf numFmtId="14" fontId="1" fillId="0" borderId="1" xfId="0" applyNumberFormat="1" applyFont="1" applyBorder="1" applyAlignment="1">
      <alignment horizontal="left" vertical="center"/>
    </xf>
    <xf numFmtId="0" fontId="1" fillId="0" borderId="1" xfId="0" applyFont="1" applyBorder="1" applyAlignment="1">
      <alignment horizontal="center" vertical="center"/>
    </xf>
    <xf numFmtId="0" fontId="21" fillId="0" borderId="1" xfId="0" applyFont="1" applyBorder="1" applyAlignment="1">
      <alignment horizontal="center" vertical="center"/>
    </xf>
    <xf numFmtId="49" fontId="1" fillId="0" borderId="1" xfId="0" applyNumberFormat="1" applyFont="1" applyBorder="1" applyAlignment="1">
      <alignment horizontal="center"/>
    </xf>
    <xf numFmtId="0" fontId="22" fillId="0" borderId="1" xfId="0" applyFont="1" applyBorder="1" applyAlignment="1">
      <alignment horizontal="center" vertical="center"/>
    </xf>
    <xf numFmtId="0" fontId="0" fillId="0" borderId="1" xfId="0" applyBorder="1" applyAlignment="1">
      <alignment vertical="center"/>
    </xf>
    <xf numFmtId="0" fontId="20" fillId="0" borderId="1" xfId="0" applyFont="1" applyBorder="1" applyAlignment="1">
      <alignment horizontal="center" vertical="center"/>
    </xf>
    <xf numFmtId="0" fontId="21" fillId="0" borderId="2" xfId="0" applyFont="1" applyBorder="1" applyAlignment="1">
      <alignment horizontal="center" vertical="center"/>
    </xf>
    <xf numFmtId="49" fontId="1" fillId="18" borderId="2" xfId="0" applyNumberFormat="1" applyFont="1" applyFill="1" applyBorder="1" applyAlignment="1">
      <alignment horizontal="center" vertical="center"/>
    </xf>
    <xf numFmtId="0" fontId="22" fillId="0" borderId="2" xfId="0" applyFont="1" applyBorder="1" applyAlignment="1">
      <alignment horizontal="center" vertical="center"/>
    </xf>
    <xf numFmtId="2" fontId="1" fillId="0" borderId="1" xfId="0" applyNumberFormat="1" applyFont="1" applyBorder="1" applyAlignment="1">
      <alignment horizontal="center" vertical="center"/>
    </xf>
    <xf numFmtId="49" fontId="1" fillId="18" borderId="1" xfId="0" applyNumberFormat="1" applyFont="1" applyFill="1" applyBorder="1" applyAlignment="1">
      <alignment horizontal="center"/>
    </xf>
    <xf numFmtId="2" fontId="20" fillId="0" borderId="1" xfId="0" applyNumberFormat="1" applyFont="1" applyBorder="1" applyAlignment="1">
      <alignment horizontal="center" vertical="center"/>
    </xf>
    <xf numFmtId="49" fontId="1" fillId="0" borderId="2" xfId="0" applyNumberFormat="1" applyFont="1" applyBorder="1" applyAlignment="1">
      <alignment horizontal="center" vertical="center"/>
    </xf>
    <xf numFmtId="49" fontId="1" fillId="18" borderId="1" xfId="0" applyNumberFormat="1" applyFont="1" applyFill="1" applyBorder="1" applyAlignment="1">
      <alignment horizontal="center" vertical="center"/>
    </xf>
    <xf numFmtId="0" fontId="9" fillId="0" borderId="25" xfId="0" applyFont="1" applyBorder="1" applyAlignment="1">
      <alignment horizontal="center"/>
    </xf>
    <xf numFmtId="49" fontId="1" fillId="0" borderId="1" xfId="0" applyNumberFormat="1" applyFont="1" applyBorder="1" applyAlignment="1">
      <alignment horizontal="center" vertical="center"/>
    </xf>
    <xf numFmtId="166" fontId="20" fillId="0" borderId="7" xfId="0" applyNumberFormat="1" applyFont="1" applyBorder="1"/>
    <xf numFmtId="0" fontId="20" fillId="0" borderId="8" xfId="0" applyFont="1" applyBorder="1"/>
    <xf numFmtId="0" fontId="0" fillId="0" borderId="8" xfId="0" applyBorder="1" applyAlignment="1">
      <alignment wrapText="1"/>
    </xf>
    <xf numFmtId="166" fontId="20" fillId="0" borderId="15" xfId="0" applyNumberFormat="1" applyFont="1" applyBorder="1"/>
    <xf numFmtId="166" fontId="20" fillId="0" borderId="9" xfId="0" applyNumberFormat="1" applyFont="1" applyBorder="1"/>
    <xf numFmtId="0" fontId="20" fillId="0" borderId="10" xfId="0" applyFont="1" applyBorder="1"/>
    <xf numFmtId="0" fontId="0" fillId="0" borderId="10" xfId="0" applyBorder="1" applyAlignment="1">
      <alignment wrapText="1"/>
    </xf>
    <xf numFmtId="2" fontId="3" fillId="2" borderId="1" xfId="0" applyNumberFormat="1" applyFont="1" applyFill="1" applyBorder="1" applyAlignment="1">
      <alignment horizontal="center"/>
    </xf>
    <xf numFmtId="166" fontId="23" fillId="0" borderId="35" xfId="0" applyNumberFormat="1" applyFont="1" applyBorder="1" applyAlignment="1">
      <alignment horizontal="left"/>
    </xf>
    <xf numFmtId="14" fontId="23" fillId="0" borderId="35" xfId="0" applyNumberFormat="1" applyFont="1" applyBorder="1" applyAlignment="1">
      <alignment horizontal="left"/>
    </xf>
    <xf numFmtId="0" fontId="23" fillId="0" borderId="35" xfId="0" applyFont="1" applyBorder="1" applyAlignment="1">
      <alignment wrapText="1"/>
    </xf>
    <xf numFmtId="0" fontId="19" fillId="0" borderId="35" xfId="0" applyFont="1" applyBorder="1" applyAlignment="1">
      <alignment horizontal="center"/>
    </xf>
    <xf numFmtId="2" fontId="19" fillId="0" borderId="35" xfId="0" applyNumberFormat="1" applyFont="1" applyBorder="1" applyAlignment="1">
      <alignment horizontal="center"/>
    </xf>
    <xf numFmtId="167" fontId="19" fillId="0" borderId="35" xfId="0" applyNumberFormat="1" applyFont="1" applyBorder="1" applyAlignment="1">
      <alignment horizontal="center"/>
    </xf>
    <xf numFmtId="167" fontId="19" fillId="0" borderId="35" xfId="0" applyNumberFormat="1" applyFont="1" applyBorder="1" applyAlignment="1">
      <alignment horizontal="right" wrapText="1"/>
    </xf>
    <xf numFmtId="169" fontId="19" fillId="19" borderId="24" xfId="0" applyNumberFormat="1" applyFont="1" applyFill="1" applyBorder="1" applyAlignment="1">
      <alignment horizontal="left"/>
    </xf>
    <xf numFmtId="0" fontId="25" fillId="19" borderId="37" xfId="0" applyFont="1" applyFill="1" applyBorder="1" applyAlignment="1">
      <alignment horizontal="left"/>
    </xf>
    <xf numFmtId="0" fontId="25" fillId="19" borderId="37" xfId="0" applyFont="1" applyFill="1" applyBorder="1"/>
    <xf numFmtId="0" fontId="25" fillId="19" borderId="37" xfId="0" applyFont="1" applyFill="1" applyBorder="1" applyAlignment="1">
      <alignment horizontal="center"/>
    </xf>
    <xf numFmtId="2" fontId="25" fillId="19" borderId="37" xfId="0" applyNumberFormat="1" applyFont="1" applyFill="1" applyBorder="1" applyAlignment="1">
      <alignment horizontal="center"/>
    </xf>
    <xf numFmtId="0" fontId="25" fillId="19" borderId="17" xfId="0" applyFont="1" applyFill="1" applyBorder="1"/>
    <xf numFmtId="49" fontId="21" fillId="0" borderId="1" xfId="0" applyNumberFormat="1" applyFont="1" applyBorder="1" applyAlignment="1">
      <alignment horizontal="center" vertical="center"/>
    </xf>
    <xf numFmtId="2" fontId="21" fillId="0" borderId="1" xfId="0" applyNumberFormat="1" applyFont="1" applyBorder="1" applyAlignment="1">
      <alignment horizontal="center" vertical="center"/>
    </xf>
    <xf numFmtId="170" fontId="20" fillId="0" borderId="1" xfId="0" applyNumberFormat="1" applyFont="1" applyBorder="1" applyAlignment="1">
      <alignment horizontal="center" vertical="center"/>
    </xf>
    <xf numFmtId="170" fontId="20" fillId="0" borderId="1" xfId="0" applyNumberFormat="1" applyFont="1" applyBorder="1" applyAlignment="1">
      <alignment horizontal="right"/>
    </xf>
    <xf numFmtId="2" fontId="20" fillId="0" borderId="1" xfId="0" applyNumberFormat="1" applyFont="1" applyBorder="1" applyAlignment="1">
      <alignment horizontal="center"/>
    </xf>
    <xf numFmtId="166" fontId="20" fillId="16" borderId="24" xfId="0" applyNumberFormat="1" applyFont="1" applyFill="1" applyBorder="1" applyAlignment="1">
      <alignment horizontal="left"/>
    </xf>
    <xf numFmtId="14" fontId="0" fillId="16" borderId="37" xfId="0" applyNumberFormat="1" applyFill="1" applyBorder="1" applyAlignment="1">
      <alignment horizontal="left"/>
    </xf>
    <xf numFmtId="0" fontId="0" fillId="16" borderId="37" xfId="0" applyFill="1" applyBorder="1" applyAlignment="1">
      <alignment wrapText="1"/>
    </xf>
    <xf numFmtId="0" fontId="9" fillId="3" borderId="1" xfId="0" applyFont="1" applyFill="1" applyBorder="1" applyAlignment="1">
      <alignment horizontal="center"/>
    </xf>
    <xf numFmtId="2" fontId="9" fillId="3" borderId="1" xfId="0" applyNumberFormat="1" applyFont="1" applyFill="1" applyBorder="1" applyAlignment="1">
      <alignment horizontal="center"/>
    </xf>
    <xf numFmtId="2" fontId="9" fillId="7" borderId="24" xfId="0" applyNumberFormat="1" applyFont="1" applyFill="1" applyBorder="1" applyAlignment="1">
      <alignment horizontal="center"/>
    </xf>
    <xf numFmtId="0" fontId="9" fillId="7" borderId="17" xfId="0" applyFont="1" applyFill="1" applyBorder="1" applyAlignment="1">
      <alignment horizontal="left"/>
    </xf>
    <xf numFmtId="0" fontId="9" fillId="16" borderId="17" xfId="0" applyFont="1" applyFill="1" applyBorder="1" applyAlignment="1">
      <alignment horizontal="center"/>
    </xf>
    <xf numFmtId="2" fontId="9" fillId="16" borderId="1" xfId="0" applyNumberFormat="1" applyFont="1" applyFill="1" applyBorder="1" applyAlignment="1">
      <alignment horizontal="center"/>
    </xf>
    <xf numFmtId="2" fontId="9" fillId="16" borderId="1" xfId="0" applyNumberFormat="1" applyFont="1" applyFill="1" applyBorder="1" applyAlignment="1">
      <alignment horizontal="right" wrapText="1"/>
    </xf>
    <xf numFmtId="0" fontId="20" fillId="0" borderId="0" xfId="0" applyFont="1" applyAlignment="1">
      <alignment vertical="center"/>
    </xf>
    <xf numFmtId="49" fontId="21" fillId="0" borderId="0" xfId="0" applyNumberFormat="1" applyFont="1" applyAlignment="1">
      <alignment horizontal="center" vertical="center"/>
    </xf>
    <xf numFmtId="2" fontId="21" fillId="0" borderId="0" xfId="0" applyNumberFormat="1" applyFont="1" applyAlignment="1">
      <alignment horizontal="center" vertical="center"/>
    </xf>
    <xf numFmtId="0" fontId="20" fillId="0" borderId="0" xfId="0" applyFont="1" applyAlignment="1">
      <alignment horizontal="center" vertical="center"/>
    </xf>
    <xf numFmtId="4" fontId="20" fillId="0" borderId="0" xfId="0" applyNumberFormat="1" applyFont="1" applyAlignment="1">
      <alignment horizontal="center" vertical="center"/>
    </xf>
    <xf numFmtId="170" fontId="20" fillId="0" borderId="0" xfId="0" applyNumberFormat="1" applyFont="1" applyAlignment="1">
      <alignment horizontal="center" vertical="center"/>
    </xf>
    <xf numFmtId="170" fontId="20" fillId="0" borderId="0" xfId="0" applyNumberFormat="1" applyFont="1" applyAlignment="1">
      <alignment horizontal="right"/>
    </xf>
    <xf numFmtId="167" fontId="21" fillId="0" borderId="1" xfId="0" applyNumberFormat="1" applyFont="1" applyBorder="1" applyAlignment="1">
      <alignment horizontal="center" vertical="center"/>
    </xf>
    <xf numFmtId="167" fontId="20" fillId="0" borderId="1" xfId="0" applyNumberFormat="1" applyFont="1" applyBorder="1" applyAlignment="1">
      <alignment horizontal="center" vertical="center"/>
    </xf>
    <xf numFmtId="0" fontId="26" fillId="8" borderId="28" xfId="0" applyFont="1" applyFill="1"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25" fillId="3" borderId="31" xfId="0" applyFont="1" applyFill="1" applyBorder="1" applyAlignment="1">
      <alignment horizontal="center" vertical="center" wrapText="1"/>
    </xf>
    <xf numFmtId="0" fontId="0" fillId="0" borderId="32" xfId="0" applyBorder="1" applyAlignment="1">
      <alignment horizontal="center" vertical="center" wrapText="1"/>
    </xf>
    <xf numFmtId="0" fontId="25" fillId="16" borderId="24" xfId="0" applyFont="1" applyFill="1" applyBorder="1" applyAlignment="1">
      <alignment horizontal="center" vertical="center" wrapText="1"/>
    </xf>
    <xf numFmtId="0" fontId="0" fillId="0" borderId="17" xfId="0" applyBorder="1" applyAlignment="1">
      <alignment horizontal="center" vertical="center" wrapText="1"/>
    </xf>
    <xf numFmtId="0" fontId="25" fillId="7" borderId="33" xfId="0" applyFont="1" applyFill="1" applyBorder="1" applyAlignment="1">
      <alignment horizontal="center" vertical="center" wrapText="1"/>
    </xf>
    <xf numFmtId="0" fontId="0" fillId="0" borderId="34" xfId="0" applyBorder="1" applyAlignment="1">
      <alignment horizontal="center" vertical="center" wrapText="1"/>
    </xf>
    <xf numFmtId="0" fontId="0" fillId="0" borderId="7" xfId="0" applyBorder="1" applyAlignment="1">
      <alignment horizontal="center"/>
    </xf>
    <xf numFmtId="0" fontId="0" fillId="0" borderId="8" xfId="0" applyBorder="1" applyAlignment="1"/>
    <xf numFmtId="0" fontId="0" fillId="0" borderId="28" xfId="0" applyBorder="1" applyAlignment="1"/>
    <xf numFmtId="0" fontId="0" fillId="0" borderId="15" xfId="0" applyBorder="1" applyAlignment="1"/>
    <xf numFmtId="0" fontId="0" fillId="0" borderId="0" xfId="0" applyBorder="1" applyAlignment="1"/>
    <xf numFmtId="0" fontId="0" fillId="0" borderId="29" xfId="0" applyBorder="1" applyAlignment="1"/>
    <xf numFmtId="0" fontId="0" fillId="0" borderId="9" xfId="0" applyBorder="1" applyAlignment="1"/>
    <xf numFmtId="0" fontId="0" fillId="0" borderId="10" xfId="0" applyBorder="1" applyAlignment="1"/>
    <xf numFmtId="0" fontId="0" fillId="0" borderId="30" xfId="0" applyBorder="1" applyAlignment="1"/>
    <xf numFmtId="0" fontId="13" fillId="8" borderId="12" xfId="0" applyFont="1" applyFill="1" applyBorder="1" applyAlignment="1">
      <alignment horizontal="center" vertical="center" wrapText="1"/>
    </xf>
    <xf numFmtId="0" fontId="13" fillId="8" borderId="16" xfId="0" applyFont="1" applyFill="1" applyBorder="1" applyAlignment="1">
      <alignment horizontal="center" vertical="center" wrapText="1"/>
    </xf>
    <xf numFmtId="0" fontId="13" fillId="8" borderId="21" xfId="0" applyFont="1" applyFill="1" applyBorder="1" applyAlignment="1">
      <alignment horizontal="center" vertical="center" wrapText="1"/>
    </xf>
    <xf numFmtId="166" fontId="20" fillId="0" borderId="1" xfId="0" applyNumberFormat="1" applyFont="1" applyBorder="1" applyAlignment="1">
      <alignment horizontal="left" vertical="center"/>
    </xf>
    <xf numFmtId="0" fontId="20" fillId="0" borderId="1" xfId="0" applyFont="1" applyBorder="1" applyAlignment="1">
      <alignment vertical="center"/>
    </xf>
    <xf numFmtId="14" fontId="21" fillId="0" borderId="1" xfId="0" applyNumberFormat="1" applyFont="1" applyBorder="1" applyAlignment="1">
      <alignment horizontal="left" vertical="center"/>
    </xf>
    <xf numFmtId="49" fontId="21" fillId="0" borderId="1" xfId="0" applyNumberFormat="1" applyFont="1" applyBorder="1" applyAlignment="1">
      <alignment horizontal="center" vertical="center"/>
    </xf>
    <xf numFmtId="0" fontId="21" fillId="0" borderId="1" xfId="0" applyFont="1" applyBorder="1" applyAlignment="1">
      <alignment horizontal="center" vertical="center"/>
    </xf>
    <xf numFmtId="0" fontId="20" fillId="0" borderId="1" xfId="0" applyFont="1" applyBorder="1" applyAlignment="1">
      <alignment horizontal="center" vertical="center"/>
    </xf>
    <xf numFmtId="166" fontId="20" fillId="0" borderId="2" xfId="0" applyNumberFormat="1" applyFont="1" applyBorder="1" applyAlignment="1">
      <alignment horizontal="left" vertical="center"/>
    </xf>
    <xf numFmtId="0" fontId="20" fillId="0" borderId="38" xfId="0" applyFont="1" applyBorder="1" applyAlignment="1">
      <alignment vertical="center"/>
    </xf>
    <xf numFmtId="0" fontId="0" fillId="0" borderId="38" xfId="0" applyBorder="1" applyAlignment="1"/>
    <xf numFmtId="0" fontId="0" fillId="0" borderId="25" xfId="0" applyBorder="1" applyAlignment="1"/>
    <xf numFmtId="0" fontId="20" fillId="0" borderId="1" xfId="0" applyFont="1" applyBorder="1" applyAlignment="1">
      <alignment horizontal="left" vertical="center"/>
    </xf>
    <xf numFmtId="49" fontId="20" fillId="0" borderId="1" xfId="0" applyNumberFormat="1" applyFont="1" applyBorder="1" applyAlignment="1">
      <alignment vertical="center"/>
    </xf>
    <xf numFmtId="0" fontId="20" fillId="0" borderId="1" xfId="0" applyFont="1" applyBorder="1"/>
    <xf numFmtId="0" fontId="20" fillId="0" borderId="38" xfId="0" applyFont="1" applyBorder="1" applyAlignment="1"/>
    <xf numFmtId="0" fontId="20" fillId="0" borderId="1" xfId="0" applyFont="1" applyBorder="1" applyAlignment="1">
      <alignment vertical="center" wrapText="1"/>
    </xf>
    <xf numFmtId="0" fontId="25" fillId="3" borderId="26" xfId="0" applyFont="1" applyFill="1" applyBorder="1" applyAlignment="1">
      <alignment horizontal="center" vertical="center" wrapText="1"/>
    </xf>
    <xf numFmtId="0" fontId="0" fillId="0" borderId="26" xfId="0" applyBorder="1" applyAlignment="1">
      <alignment horizontal="center" vertical="center" wrapText="1"/>
    </xf>
    <xf numFmtId="0" fontId="25" fillId="16" borderId="1" xfId="0" applyFont="1" applyFill="1" applyBorder="1" applyAlignment="1">
      <alignment horizontal="center" vertical="center" wrapText="1"/>
    </xf>
    <xf numFmtId="0" fontId="0" fillId="0" borderId="1" xfId="0" applyBorder="1" applyAlignment="1">
      <alignment horizontal="center" vertical="center" wrapText="1"/>
    </xf>
    <xf numFmtId="0" fontId="25" fillId="7" borderId="27" xfId="0" applyFont="1" applyFill="1" applyBorder="1" applyAlignment="1">
      <alignment horizontal="center" vertical="center" wrapText="1"/>
    </xf>
    <xf numFmtId="0" fontId="0" fillId="0" borderId="27" xfId="0" applyBorder="1" applyAlignment="1">
      <alignment horizontal="center" vertical="center" wrapText="1"/>
    </xf>
    <xf numFmtId="0" fontId="20" fillId="0" borderId="38" xfId="0" applyFont="1" applyBorder="1" applyAlignment="1">
      <alignment horizontal="left" vertical="center"/>
    </xf>
    <xf numFmtId="0" fontId="0" fillId="0" borderId="38" xfId="0" applyBorder="1" applyAlignment="1">
      <alignment horizontal="left" vertical="center"/>
    </xf>
    <xf numFmtId="0" fontId="0" fillId="0" borderId="25" xfId="0" applyBorder="1" applyAlignment="1">
      <alignment horizontal="left" vertical="center"/>
    </xf>
    <xf numFmtId="0" fontId="26" fillId="8" borderId="12" xfId="0" applyFont="1" applyFill="1" applyBorder="1" applyAlignment="1">
      <alignment horizontal="center" vertical="center" wrapText="1"/>
    </xf>
    <xf numFmtId="0" fontId="26" fillId="8" borderId="16" xfId="0" applyFont="1" applyFill="1" applyBorder="1" applyAlignment="1">
      <alignment horizontal="center" vertical="center" wrapText="1"/>
    </xf>
    <xf numFmtId="0" fontId="26" fillId="8" borderId="21" xfId="0" applyFont="1" applyFill="1" applyBorder="1" applyAlignment="1">
      <alignment horizontal="center" vertical="center" wrapText="1"/>
    </xf>
  </cellXfs>
  <cellStyles count="1">
    <cellStyle name="Normal" xfId="0" builtinId="0"/>
  </cellStyles>
  <dxfs count="54">
    <dxf>
      <fill>
        <patternFill>
          <bgColor rgb="FFFFC000"/>
        </patternFill>
      </fill>
    </dxf>
    <dxf>
      <fill>
        <patternFill>
          <bgColor rgb="FF00FF00"/>
        </patternFill>
      </fill>
    </dxf>
    <dxf>
      <fill>
        <patternFill>
          <bgColor rgb="FFFF0000"/>
        </patternFill>
      </fill>
    </dxf>
    <dxf>
      <fill>
        <patternFill>
          <bgColor rgb="FF00FF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00FF00"/>
        </patternFill>
      </fill>
    </dxf>
    <dxf>
      <fill>
        <patternFill>
          <bgColor rgb="FF00FF00"/>
        </patternFill>
      </fill>
    </dxf>
    <dxf>
      <fill>
        <patternFill>
          <bgColor rgb="FFFFC000"/>
        </patternFill>
      </fill>
    </dxf>
    <dxf>
      <fill>
        <patternFill>
          <bgColor rgb="FFFF0000"/>
        </patternFill>
      </fill>
    </dxf>
    <dxf>
      <fill>
        <patternFill>
          <bgColor rgb="FF00FF00"/>
        </patternFill>
      </fill>
    </dxf>
    <dxf>
      <fill>
        <patternFill>
          <bgColor rgb="FFFFC000"/>
        </patternFill>
      </fill>
    </dxf>
    <dxf>
      <fill>
        <patternFill>
          <bgColor rgb="FFFF0000"/>
        </patternFill>
      </fill>
    </dxf>
    <dxf>
      <fill>
        <patternFill>
          <bgColor rgb="FF00FF00"/>
        </patternFill>
      </fill>
    </dxf>
    <dxf>
      <fill>
        <patternFill>
          <bgColor rgb="FFFFC000"/>
        </patternFill>
      </fill>
    </dxf>
    <dxf>
      <fill>
        <patternFill>
          <bgColor rgb="FFFF0000"/>
        </patternFill>
      </fill>
    </dxf>
    <dxf>
      <fill>
        <patternFill>
          <bgColor rgb="FF00FF00"/>
        </patternFill>
      </fill>
    </dxf>
    <dxf>
      <fill>
        <patternFill>
          <bgColor rgb="FFFFC000"/>
        </patternFill>
      </fill>
    </dxf>
    <dxf>
      <fill>
        <patternFill>
          <bgColor rgb="FFFF0000"/>
        </patternFill>
      </fill>
    </dxf>
    <dxf>
      <fill>
        <patternFill>
          <bgColor rgb="FF00FF00"/>
        </patternFill>
      </fill>
    </dxf>
    <dxf>
      <fill>
        <patternFill>
          <bgColor rgb="FFFFC000"/>
        </patternFill>
      </fill>
    </dxf>
    <dxf>
      <fill>
        <patternFill>
          <bgColor rgb="FFFF0000"/>
        </patternFill>
      </fill>
    </dxf>
    <dxf>
      <fill>
        <patternFill>
          <bgColor rgb="FF00FF00"/>
        </patternFill>
      </fill>
    </dxf>
    <dxf>
      <fill>
        <patternFill>
          <bgColor rgb="FFFFC000"/>
        </patternFill>
      </fill>
    </dxf>
    <dxf>
      <fill>
        <patternFill>
          <bgColor rgb="FFFF0000"/>
        </patternFill>
      </fill>
    </dxf>
    <dxf>
      <fill>
        <patternFill>
          <bgColor rgb="FF00FF0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00FF00"/>
        </patternFill>
      </fill>
    </dxf>
    <dxf>
      <fill>
        <patternFill>
          <bgColor rgb="FF00FF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00FF00"/>
        </patternFill>
      </fill>
    </dxf>
    <dxf>
      <fill>
        <patternFill>
          <bgColor rgb="FF00FF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00FF00"/>
        </patternFill>
      </fill>
    </dxf>
    <dxf>
      <fill>
        <patternFill>
          <bgColor rgb="FF00FF00"/>
        </patternFill>
      </fill>
    </dxf>
    <dxf>
      <fill>
        <patternFill>
          <bgColor rgb="FFFF0000"/>
        </patternFill>
      </fill>
    </dxf>
    <dxf>
      <fill>
        <patternFill>
          <bgColor rgb="FFFFC000"/>
        </patternFill>
      </fill>
    </dxf>
    <dxf>
      <fill>
        <patternFill>
          <bgColor rgb="FF00FF00"/>
        </patternFill>
      </fill>
    </dxf>
    <dxf>
      <fill>
        <patternFill>
          <bgColor rgb="FFFFC000"/>
        </patternFill>
      </fill>
    </dxf>
    <dxf>
      <fill>
        <patternFill>
          <bgColor rgb="FFFF0000"/>
        </patternFill>
      </fill>
    </dxf>
    <dxf>
      <fill>
        <patternFill>
          <bgColor rgb="FF00FF00"/>
        </patternFill>
      </fill>
    </dxf>
    <dxf>
      <fill>
        <patternFill>
          <bgColor rgb="FFFFC000"/>
        </patternFill>
      </fill>
    </dxf>
    <dxf>
      <fill>
        <patternFill>
          <bgColor rgb="FFFF0000"/>
        </patternFill>
      </fill>
    </dxf>
  </dxfs>
  <tableStyles count="0" defaultTableStyle="TableStyleMedium2" defaultPivotStyle="PivotStyleLight16"/>
  <colors>
    <mruColors>
      <color rgb="FFFFFF00"/>
      <color rgb="FF00CC00"/>
      <color rgb="FFCCCC00"/>
      <color rgb="FFCC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t"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FTR - April</a:t>
            </a:r>
            <a:r>
              <a:rPr lang="en-US" baseline="0"/>
              <a:t> </a:t>
            </a:r>
            <a:r>
              <a:rPr lang="en-US"/>
              <a:t>2025</a:t>
            </a:r>
          </a:p>
        </c:rich>
      </c:tx>
      <c:overlay val="0"/>
      <c:spPr>
        <a:noFill/>
        <a:ln>
          <a:noFill/>
        </a:ln>
        <a:effectLst/>
      </c:spPr>
      <c:txPr>
        <a:bodyPr rot="0" spcFirstLastPara="1" vertOverflow="ellipsis" vert="horz" wrap="square" anchor="t"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lotArea>
      <c:layout>
        <c:manualLayout>
          <c:layoutTarget val="inner"/>
          <c:xMode val="edge"/>
          <c:yMode val="edge"/>
          <c:x val="7.0566084602200749E-2"/>
          <c:y val="0.21361343100187002"/>
          <c:w val="0.90630037175952372"/>
          <c:h val="0.6706632329175104"/>
        </c:manualLayout>
      </c:layout>
      <c:lineChart>
        <c:grouping val="standard"/>
        <c:varyColors val="0"/>
        <c:ser>
          <c:idx val="0"/>
          <c:order val="0"/>
          <c:tx>
            <c:strRef>
              <c:f>'FTR - Chart'!$C$4</c:f>
              <c:strCache>
                <c:ptCount val="1"/>
                <c:pt idx="0">
                  <c:v>Day Points: Profit / Loss</c:v>
                </c:pt>
              </c:strCache>
            </c:strRef>
          </c:tx>
          <c:spPr>
            <a:ln w="25400" cap="rnd">
              <a:solidFill>
                <a:schemeClr val="accent1"/>
              </a:solidFill>
              <a:round/>
            </a:ln>
            <a:effectLst>
              <a:glow rad="101600">
                <a:srgbClr val="FFFF00">
                  <a:alpha val="15000"/>
                </a:srgbClr>
              </a:glow>
            </a:effectLst>
          </c:spPr>
          <c:marker>
            <c:symbol val="none"/>
          </c:marker>
          <c:val>
            <c:numRef>
              <c:f>'FTR - Chart'!$C$5:$C$35</c:f>
              <c:numCache>
                <c:formatCode>0.00</c:formatCode>
                <c:ptCount val="31"/>
                <c:pt idx="0">
                  <c:v>0</c:v>
                </c:pt>
                <c:pt idx="1">
                  <c:v>-4</c:v>
                </c:pt>
                <c:pt idx="2">
                  <c:v>0</c:v>
                </c:pt>
                <c:pt idx="3">
                  <c:v>-4</c:v>
                </c:pt>
                <c:pt idx="4">
                  <c:v>-4</c:v>
                </c:pt>
                <c:pt idx="5">
                  <c:v>3.1360000000000001</c:v>
                </c:pt>
                <c:pt idx="6">
                  <c:v>-4</c:v>
                </c:pt>
                <c:pt idx="7">
                  <c:v>5.1743999999999994</c:v>
                </c:pt>
                <c:pt idx="8">
                  <c:v>-4</c:v>
                </c:pt>
                <c:pt idx="9">
                  <c:v>3.7631999999999999</c:v>
                </c:pt>
                <c:pt idx="10">
                  <c:v>9.4079999999999995</c:v>
                </c:pt>
                <c:pt idx="11">
                  <c:v>3.9984000000000002</c:v>
                </c:pt>
                <c:pt idx="12">
                  <c:v>-4</c:v>
                </c:pt>
                <c:pt idx="13">
                  <c:v>5.4879999999999995</c:v>
                </c:pt>
                <c:pt idx="14">
                  <c:v>-4</c:v>
                </c:pt>
                <c:pt idx="15">
                  <c:v>5.7232000000000003</c:v>
                </c:pt>
                <c:pt idx="16">
                  <c:v>-4</c:v>
                </c:pt>
                <c:pt idx="17">
                  <c:v>2.9007999999999998</c:v>
                </c:pt>
                <c:pt idx="18">
                  <c:v>-4</c:v>
                </c:pt>
                <c:pt idx="19">
                  <c:v>-4</c:v>
                </c:pt>
                <c:pt idx="20">
                  <c:v>5.2527999999999997</c:v>
                </c:pt>
                <c:pt idx="21">
                  <c:v>-4</c:v>
                </c:pt>
                <c:pt idx="22">
                  <c:v>3.4887999999999995</c:v>
                </c:pt>
                <c:pt idx="23">
                  <c:v>-4</c:v>
                </c:pt>
                <c:pt idx="24">
                  <c:v>6.0368000000000004</c:v>
                </c:pt>
                <c:pt idx="25">
                  <c:v>-4</c:v>
                </c:pt>
                <c:pt idx="26">
                  <c:v>-4</c:v>
                </c:pt>
                <c:pt idx="27">
                  <c:v>-4</c:v>
                </c:pt>
                <c:pt idx="28">
                  <c:v>-4</c:v>
                </c:pt>
                <c:pt idx="29">
                  <c:v>-4</c:v>
                </c:pt>
                <c:pt idx="30">
                  <c:v>-4</c:v>
                </c:pt>
              </c:numCache>
            </c:numRef>
          </c:val>
          <c:smooth val="0"/>
          <c:extLst>
            <c:ext xmlns:c16="http://schemas.microsoft.com/office/drawing/2014/chart" uri="{C3380CC4-5D6E-409C-BE32-E72D297353CC}">
              <c16:uniqueId val="{00000000-2BCE-4850-A1C9-4FE42D81416F}"/>
            </c:ext>
          </c:extLst>
        </c:ser>
        <c:ser>
          <c:idx val="1"/>
          <c:order val="1"/>
          <c:tx>
            <c:strRef>
              <c:f>'FTR - Chart'!$D$4</c:f>
              <c:strCache>
                <c:ptCount val="1"/>
                <c:pt idx="0">
                  <c:v>Accumulated Points</c:v>
                </c:pt>
              </c:strCache>
            </c:strRef>
          </c:tx>
          <c:spPr>
            <a:ln w="25400" cap="rnd">
              <a:solidFill>
                <a:srgbClr val="00CC00"/>
              </a:solidFill>
              <a:round/>
            </a:ln>
            <a:effectLst>
              <a:glow rad="101600">
                <a:srgbClr val="FFFF00">
                  <a:alpha val="15000"/>
                </a:srgbClr>
              </a:glow>
            </a:effectLst>
          </c:spPr>
          <c:marker>
            <c:symbol val="none"/>
          </c:marker>
          <c:val>
            <c:numRef>
              <c:f>'FTR - Chart'!$D$5:$D$35</c:f>
              <c:numCache>
                <c:formatCode>0.00</c:formatCode>
                <c:ptCount val="31"/>
                <c:pt idx="0">
                  <c:v>0</c:v>
                </c:pt>
                <c:pt idx="1">
                  <c:v>-4</c:v>
                </c:pt>
                <c:pt idx="2">
                  <c:v>-4</c:v>
                </c:pt>
                <c:pt idx="3">
                  <c:v>-8</c:v>
                </c:pt>
                <c:pt idx="4">
                  <c:v>-12</c:v>
                </c:pt>
                <c:pt idx="5">
                  <c:v>-8.8640000000000008</c:v>
                </c:pt>
                <c:pt idx="6">
                  <c:v>-12.864000000000001</c:v>
                </c:pt>
                <c:pt idx="7">
                  <c:v>-7.6896000000000013</c:v>
                </c:pt>
                <c:pt idx="8">
                  <c:v>-11.689600000000002</c:v>
                </c:pt>
                <c:pt idx="9">
                  <c:v>-7.9264000000000028</c:v>
                </c:pt>
                <c:pt idx="10">
                  <c:v>1.4815999999999967</c:v>
                </c:pt>
                <c:pt idx="11">
                  <c:v>5.4799999999999969</c:v>
                </c:pt>
                <c:pt idx="12">
                  <c:v>1.4799999999999969</c:v>
                </c:pt>
                <c:pt idx="13">
                  <c:v>6.9679999999999964</c:v>
                </c:pt>
                <c:pt idx="14">
                  <c:v>2.9679999999999964</c:v>
                </c:pt>
                <c:pt idx="15">
                  <c:v>8.6911999999999967</c:v>
                </c:pt>
                <c:pt idx="16">
                  <c:v>4.6911999999999967</c:v>
                </c:pt>
                <c:pt idx="17">
                  <c:v>7.591999999999997</c:v>
                </c:pt>
                <c:pt idx="18">
                  <c:v>3.591999999999997</c:v>
                </c:pt>
                <c:pt idx="19">
                  <c:v>-0.40800000000000303</c:v>
                </c:pt>
                <c:pt idx="20">
                  <c:v>4.8447999999999967</c:v>
                </c:pt>
                <c:pt idx="21">
                  <c:v>0.84479999999999666</c:v>
                </c:pt>
                <c:pt idx="22">
                  <c:v>4.3335999999999961</c:v>
                </c:pt>
                <c:pt idx="23">
                  <c:v>0.33359999999999612</c:v>
                </c:pt>
                <c:pt idx="24">
                  <c:v>6.3703999999999965</c:v>
                </c:pt>
                <c:pt idx="25">
                  <c:v>2.3703999999999965</c:v>
                </c:pt>
                <c:pt idx="26">
                  <c:v>-1.6296000000000035</c:v>
                </c:pt>
                <c:pt idx="27">
                  <c:v>-5.6296000000000035</c:v>
                </c:pt>
                <c:pt idx="28">
                  <c:v>-9.6296000000000035</c:v>
                </c:pt>
                <c:pt idx="29">
                  <c:v>-13.629600000000003</c:v>
                </c:pt>
                <c:pt idx="30">
                  <c:v>-17.629600000000003</c:v>
                </c:pt>
              </c:numCache>
            </c:numRef>
          </c:val>
          <c:smooth val="0"/>
          <c:extLst>
            <c:ext xmlns:c16="http://schemas.microsoft.com/office/drawing/2014/chart" uri="{C3380CC4-5D6E-409C-BE32-E72D297353CC}">
              <c16:uniqueId val="{00000001-2BCE-4850-A1C9-4FE42D81416F}"/>
            </c:ext>
          </c:extLst>
        </c:ser>
        <c:ser>
          <c:idx val="2"/>
          <c:order val="2"/>
          <c:tx>
            <c:strRef>
              <c:f>'FTR - Chart'!$E$4</c:f>
              <c:strCache>
                <c:ptCount val="1"/>
              </c:strCache>
            </c:strRef>
          </c:tx>
          <c:spPr>
            <a:ln w="34925" cap="rnd">
              <a:solidFill>
                <a:schemeClr val="accent3"/>
              </a:solidFill>
              <a:round/>
            </a:ln>
            <a:effectLst>
              <a:outerShdw blurRad="57150" dist="19050" dir="5400000" algn="ctr" rotWithShape="0">
                <a:srgbClr val="000000">
                  <a:alpha val="63000"/>
                </a:srgbClr>
              </a:outerShdw>
            </a:effectLst>
          </c:spPr>
          <c:marker>
            <c:symbol val="none"/>
          </c:marker>
          <c:val>
            <c:numRef>
              <c:f>'FTR - Chart'!$E$5:$E$35</c:f>
              <c:numCache>
                <c:formatCode>General</c:formatCode>
                <c:ptCount val="31"/>
              </c:numCache>
            </c:numRef>
          </c:val>
          <c:smooth val="0"/>
          <c:extLst>
            <c:ext xmlns:c16="http://schemas.microsoft.com/office/drawing/2014/chart" uri="{C3380CC4-5D6E-409C-BE32-E72D297353CC}">
              <c16:uniqueId val="{00000003-2BCE-4850-A1C9-4FE42D81416F}"/>
            </c:ext>
          </c:extLst>
        </c:ser>
        <c:dLbls>
          <c:showLegendKey val="0"/>
          <c:showVal val="0"/>
          <c:showCatName val="0"/>
          <c:showSerName val="0"/>
          <c:showPercent val="0"/>
          <c:showBubbleSize val="0"/>
        </c:dLbls>
        <c:smooth val="0"/>
        <c:axId val="598699608"/>
        <c:axId val="598698296"/>
      </c:lineChart>
      <c:catAx>
        <c:axId val="598699608"/>
        <c:scaling>
          <c:orientation val="minMax"/>
        </c:scaling>
        <c:delete val="0"/>
        <c:axPos val="b"/>
        <c:numFmt formatCode="General" sourceLinked="1"/>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598698296"/>
        <c:crosses val="autoZero"/>
        <c:auto val="0"/>
        <c:lblAlgn val="ctr"/>
        <c:lblOffset val="100"/>
        <c:noMultiLvlLbl val="0"/>
      </c:catAx>
      <c:valAx>
        <c:axId val="598698296"/>
        <c:scaling>
          <c:orientation val="minMax"/>
          <c:max val="20"/>
          <c:min val="-20"/>
        </c:scaling>
        <c:delete val="0"/>
        <c:axPos val="l"/>
        <c:majorGridlines>
          <c:spPr>
            <a:ln w="9525" cap="flat" cmpd="sng" algn="ctr">
              <a:solidFill>
                <a:schemeClr val="lt1">
                  <a:lumMod val="95000"/>
                  <a:alpha val="10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598699608"/>
        <c:crossesAt val="1"/>
        <c:crossBetween val="between"/>
        <c:majorUnit val="5"/>
        <c:minorUnit val="1"/>
      </c:valAx>
      <c:spPr>
        <a:noFill/>
        <a:ln>
          <a:noFill/>
        </a:ln>
        <a:effectLst/>
      </c:spPr>
    </c:plotArea>
    <c:legend>
      <c:legendPos val="b"/>
      <c:legendEntry>
        <c:idx val="2"/>
        <c:delete val="1"/>
      </c:legendEntry>
      <c:layout>
        <c:manualLayout>
          <c:xMode val="edge"/>
          <c:yMode val="edge"/>
          <c:x val="0.19797411758861372"/>
          <c:y val="0.10352194206597362"/>
          <c:w val="0.59887776646215751"/>
          <c:h val="5.5487434198739236E-2"/>
        </c:manualLayout>
      </c:layout>
      <c:overlay val="0"/>
      <c:spPr>
        <a:noFill/>
        <a:ln>
          <a:noFill/>
        </a:ln>
        <a:effectLst/>
      </c:spPr>
      <c:txPr>
        <a:bodyPr rot="0" spcFirstLastPara="1" vertOverflow="ellipsis" vert="horz" wrap="square" anchor="t"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t"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PGX5 - April</a:t>
            </a:r>
            <a:r>
              <a:rPr lang="en-US" baseline="0"/>
              <a:t> </a:t>
            </a:r>
            <a:r>
              <a:rPr lang="en-US"/>
              <a:t>2025</a:t>
            </a:r>
          </a:p>
        </c:rich>
      </c:tx>
      <c:layout>
        <c:manualLayout>
          <c:xMode val="edge"/>
          <c:yMode val="edge"/>
          <c:x val="0.37281912607376516"/>
          <c:y val="1.1217049915872126E-2"/>
        </c:manualLayout>
      </c:layout>
      <c:overlay val="0"/>
      <c:spPr>
        <a:noFill/>
        <a:ln>
          <a:noFill/>
        </a:ln>
        <a:effectLst/>
      </c:spPr>
      <c:txPr>
        <a:bodyPr rot="0" spcFirstLastPara="1" vertOverflow="ellipsis" vert="horz" wrap="square" anchor="t"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lotArea>
      <c:layout/>
      <c:lineChart>
        <c:grouping val="standard"/>
        <c:varyColors val="0"/>
        <c:ser>
          <c:idx val="0"/>
          <c:order val="0"/>
          <c:tx>
            <c:strRef>
              <c:f>'PGX5 - CHART'!$C$4</c:f>
              <c:strCache>
                <c:ptCount val="1"/>
                <c:pt idx="0">
                  <c:v>Profit / Loss (£)</c:v>
                </c:pt>
              </c:strCache>
            </c:strRef>
          </c:tx>
          <c:spPr>
            <a:ln w="25400" cap="rnd">
              <a:solidFill>
                <a:schemeClr val="accent1"/>
              </a:solidFill>
              <a:round/>
            </a:ln>
            <a:effectLst>
              <a:glow rad="101600">
                <a:srgbClr val="FFFF00">
                  <a:alpha val="15000"/>
                </a:srgbClr>
              </a:glow>
            </a:effectLst>
          </c:spPr>
          <c:marker>
            <c:symbol val="none"/>
          </c:marker>
          <c:cat>
            <c:numRef>
              <c:f>'PGX5 - CHART'!$B$5:$B$35</c:f>
              <c:numCache>
                <c:formatCode>0</c:formatCode>
                <c:ptCount val="3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numCache>
            </c:numRef>
          </c:cat>
          <c:val>
            <c:numRef>
              <c:f>'PGX5 - CHART'!$C$5:$C$35</c:f>
              <c:numCache>
                <c:formatCode>0.00</c:formatCode>
                <c:ptCount val="31"/>
                <c:pt idx="0">
                  <c:v>0</c:v>
                </c:pt>
                <c:pt idx="1">
                  <c:v>43.030303030303031</c:v>
                </c:pt>
                <c:pt idx="2">
                  <c:v>49.306887052341601</c:v>
                </c:pt>
                <c:pt idx="3">
                  <c:v>48.327645379413966</c:v>
                </c:pt>
                <c:pt idx="4">
                  <c:v>60.83545789130978</c:v>
                </c:pt>
                <c:pt idx="5">
                  <c:v>54.613649697880376</c:v>
                </c:pt>
                <c:pt idx="6">
                  <c:v>-76.128117760681747</c:v>
                </c:pt>
                <c:pt idx="7">
                  <c:v>57.211433953482043</c:v>
                </c:pt>
                <c:pt idx="8">
                  <c:v>59.985321660317531</c:v>
                </c:pt>
                <c:pt idx="9">
                  <c:v>63.679872153487089</c:v>
                </c:pt>
                <c:pt idx="10">
                  <c:v>-82.476512306536591</c:v>
                </c:pt>
                <c:pt idx="11">
                  <c:v>50.360658272021588</c:v>
                </c:pt>
                <c:pt idx="12">
                  <c:v>-80.530096910505378</c:v>
                </c:pt>
                <c:pt idx="13">
                  <c:v>53.711134333340105</c:v>
                </c:pt>
                <c:pt idx="14">
                  <c:v>49.709964300672077</c:v>
                </c:pt>
                <c:pt idx="15">
                  <c:v>-81.917430348293678</c:v>
                </c:pt>
                <c:pt idx="16">
                  <c:v>53.866916319938568</c:v>
                </c:pt>
                <c:pt idx="17">
                  <c:v>-80.21739919506004</c:v>
                </c:pt>
                <c:pt idx="18">
                  <c:v>48.227672728181531</c:v>
                </c:pt>
                <c:pt idx="19">
                  <c:v>-78.278627894037086</c:v>
                </c:pt>
                <c:pt idx="20">
                  <c:v>-73.534468627731812</c:v>
                </c:pt>
                <c:pt idx="21">
                  <c:v>64.242385773863887</c:v>
                </c:pt>
                <c:pt idx="22">
                  <c:v>43.053074133768924</c:v>
                </c:pt>
                <c:pt idx="23">
                  <c:v>68.778336273339576</c:v>
                </c:pt>
                <c:pt idx="24">
                  <c:v>57.419260796108311</c:v>
                </c:pt>
                <c:pt idx="25">
                  <c:v>-83.228928527692347</c:v>
                </c:pt>
                <c:pt idx="26">
                  <c:v>-78.184751041165555</c:v>
                </c:pt>
                <c:pt idx="27">
                  <c:v>-73.446281281094912</c:v>
                </c:pt>
                <c:pt idx="28">
                  <c:v>74.51459082700174</c:v>
                </c:pt>
                <c:pt idx="29">
                  <c:v>-73.511027314180168</c:v>
                </c:pt>
                <c:pt idx="30">
                  <c:v>-69.055813537563182</c:v>
                </c:pt>
              </c:numCache>
            </c:numRef>
          </c:val>
          <c:smooth val="0"/>
          <c:extLst>
            <c:ext xmlns:c16="http://schemas.microsoft.com/office/drawing/2014/chart" uri="{C3380CC4-5D6E-409C-BE32-E72D297353CC}">
              <c16:uniqueId val="{00000000-A019-4EC2-987F-F97537DC0EE5}"/>
            </c:ext>
          </c:extLst>
        </c:ser>
        <c:ser>
          <c:idx val="1"/>
          <c:order val="1"/>
          <c:tx>
            <c:strRef>
              <c:f>'PGX5 - CHART'!$D$4</c:f>
              <c:strCache>
                <c:ptCount val="1"/>
                <c:pt idx="0">
                  <c:v>Acc Bank (£)</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cat>
            <c:numRef>
              <c:f>'PGX5 - CHART'!$B$5:$B$35</c:f>
              <c:numCache>
                <c:formatCode>0</c:formatCode>
                <c:ptCount val="3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numCache>
            </c:numRef>
          </c:cat>
          <c:val>
            <c:numRef>
              <c:f>'PGX5 - CHART'!$D$5:$D$35</c:f>
              <c:numCache>
                <c:formatCode>0.00</c:formatCode>
                <c:ptCount val="31"/>
                <c:pt idx="0">
                  <c:v>0</c:v>
                </c:pt>
                <c:pt idx="1">
                  <c:v>43.030303030303031</c:v>
                </c:pt>
                <c:pt idx="2">
                  <c:v>92.337190082644639</c:v>
                </c:pt>
                <c:pt idx="3">
                  <c:v>140.66483546205859</c:v>
                </c:pt>
                <c:pt idx="4">
                  <c:v>201.50029335336836</c:v>
                </c:pt>
                <c:pt idx="5">
                  <c:v>256.11394305124873</c:v>
                </c:pt>
                <c:pt idx="6">
                  <c:v>179.98582529056699</c:v>
                </c:pt>
                <c:pt idx="7">
                  <c:v>237.19725924404904</c:v>
                </c:pt>
                <c:pt idx="8">
                  <c:v>297.18258090436655</c:v>
                </c:pt>
                <c:pt idx="9">
                  <c:v>360.86245305785366</c:v>
                </c:pt>
                <c:pt idx="10">
                  <c:v>278.38594075131709</c:v>
                </c:pt>
                <c:pt idx="11">
                  <c:v>328.74659902333866</c:v>
                </c:pt>
                <c:pt idx="12">
                  <c:v>248.21650211283327</c:v>
                </c:pt>
                <c:pt idx="13">
                  <c:v>301.92763644617338</c:v>
                </c:pt>
                <c:pt idx="14">
                  <c:v>351.63760074684546</c:v>
                </c:pt>
                <c:pt idx="15">
                  <c:v>269.72017039855177</c:v>
                </c:pt>
                <c:pt idx="16">
                  <c:v>323.58708671849035</c:v>
                </c:pt>
                <c:pt idx="17">
                  <c:v>243.36968752343031</c:v>
                </c:pt>
                <c:pt idx="18">
                  <c:v>291.59736025161186</c:v>
                </c:pt>
                <c:pt idx="19">
                  <c:v>213.31873235757479</c:v>
                </c:pt>
                <c:pt idx="20">
                  <c:v>139.78426372984296</c:v>
                </c:pt>
                <c:pt idx="21">
                  <c:v>204.02664950370684</c:v>
                </c:pt>
                <c:pt idx="22">
                  <c:v>247.07972363747575</c:v>
                </c:pt>
                <c:pt idx="23">
                  <c:v>315.85805991081531</c:v>
                </c:pt>
                <c:pt idx="24">
                  <c:v>373.2773207069236</c:v>
                </c:pt>
                <c:pt idx="25">
                  <c:v>290.04839217923126</c:v>
                </c:pt>
                <c:pt idx="26">
                  <c:v>211.8636411380657</c:v>
                </c:pt>
                <c:pt idx="27">
                  <c:v>138.41735985697079</c:v>
                </c:pt>
                <c:pt idx="28">
                  <c:v>212.93195068397253</c:v>
                </c:pt>
                <c:pt idx="29">
                  <c:v>139.42092336979238</c:v>
                </c:pt>
                <c:pt idx="30">
                  <c:v>70.365109832229194</c:v>
                </c:pt>
              </c:numCache>
            </c:numRef>
          </c:val>
          <c:smooth val="0"/>
          <c:extLst>
            <c:ext xmlns:c16="http://schemas.microsoft.com/office/drawing/2014/chart" uri="{C3380CC4-5D6E-409C-BE32-E72D297353CC}">
              <c16:uniqueId val="{00000001-A019-4EC2-987F-F97537DC0EE5}"/>
            </c:ext>
          </c:extLst>
        </c:ser>
        <c:dLbls>
          <c:showLegendKey val="0"/>
          <c:showVal val="0"/>
          <c:showCatName val="0"/>
          <c:showSerName val="0"/>
          <c:showPercent val="0"/>
          <c:showBubbleSize val="0"/>
        </c:dLbls>
        <c:smooth val="0"/>
        <c:axId val="677754408"/>
        <c:axId val="677754736"/>
      </c:lineChart>
      <c:catAx>
        <c:axId val="677754408"/>
        <c:scaling>
          <c:orientation val="minMax"/>
        </c:scaling>
        <c:delete val="0"/>
        <c:axPos val="b"/>
        <c:numFmt formatCode="0" sourceLinked="1"/>
        <c:majorTickMark val="none"/>
        <c:minorTickMark val="none"/>
        <c:tickLblPos val="low"/>
        <c:spPr>
          <a:noFill/>
          <a:ln w="9525" cap="flat" cmpd="sng" algn="ctr">
            <a:solidFill>
              <a:srgbClr val="00CC00">
                <a:alpha val="13000"/>
              </a:srgbClr>
            </a:solidFill>
            <a:round/>
          </a:ln>
          <a:effectLst/>
        </c:spPr>
        <c:txPr>
          <a:bodyPr rot="-60000000" spcFirstLastPara="1" vertOverflow="ellipsis" vert="horz" wrap="square" anchor="b" anchorCtr="0"/>
          <a:lstStyle/>
          <a:p>
            <a:pPr>
              <a:defRPr sz="900" b="0" i="0" u="none" strike="noStrike" kern="1200" baseline="0">
                <a:solidFill>
                  <a:schemeClr val="lt1">
                    <a:lumMod val="85000"/>
                  </a:schemeClr>
                </a:solidFill>
                <a:latin typeface="+mn-lt"/>
                <a:ea typeface="+mn-ea"/>
                <a:cs typeface="+mn-cs"/>
              </a:defRPr>
            </a:pPr>
            <a:endParaRPr lang="en-US"/>
          </a:p>
        </c:txPr>
        <c:crossAx val="677754736"/>
        <c:crosses val="autoZero"/>
        <c:auto val="1"/>
        <c:lblAlgn val="ctr"/>
        <c:lblOffset val="100"/>
        <c:noMultiLvlLbl val="0"/>
      </c:catAx>
      <c:valAx>
        <c:axId val="677754736"/>
        <c:scaling>
          <c:orientation val="minMax"/>
          <c:max val="500"/>
          <c:min val="-100"/>
        </c:scaling>
        <c:delete val="0"/>
        <c:axPos val="l"/>
        <c:majorGridlines>
          <c:spPr>
            <a:ln w="9525" cap="flat" cmpd="sng" algn="ctr">
              <a:solidFill>
                <a:schemeClr val="lt1">
                  <a:lumMod val="95000"/>
                  <a:alpha val="10000"/>
                </a:schemeClr>
              </a:solidFill>
              <a:round/>
            </a:ln>
            <a:effectLst/>
          </c:spPr>
        </c:majorGridlines>
        <c:numFmt formatCode="#,##0.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677754408"/>
        <c:crosses val="autoZero"/>
        <c:crossBetween val="between"/>
        <c:majorUnit val="100"/>
      </c:valAx>
      <c:spPr>
        <a:noFill/>
        <a:ln>
          <a:noFill/>
        </a:ln>
        <a:effectLst/>
      </c:spPr>
    </c:plotArea>
    <c:legend>
      <c:legendPos val="b"/>
      <c:layout>
        <c:manualLayout>
          <c:xMode val="edge"/>
          <c:yMode val="edge"/>
          <c:x val="0.29177243689200927"/>
          <c:y val="0.11034456363173335"/>
          <c:w val="0.42117879019772708"/>
          <c:h val="6.0893499027841837E-2"/>
        </c:manualLayout>
      </c:layout>
      <c:overlay val="0"/>
      <c:spPr>
        <a:noFill/>
        <a:ln>
          <a:noFill/>
        </a:ln>
        <a:effectLst/>
      </c:spPr>
      <c:txPr>
        <a:bodyPr rot="0" spcFirstLastPara="1" vertOverflow="ellipsis" vert="horz" wrap="square" anchor="t"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r>
              <a:rPr lang="en-US"/>
              <a:t>PR0-XCS</a:t>
            </a:r>
            <a:r>
              <a:rPr lang="en-US" baseline="0"/>
              <a:t> - April 2025</a:t>
            </a:r>
            <a:endParaRPr lang="en-US"/>
          </a:p>
        </c:rich>
      </c:tx>
      <c:overlay val="0"/>
      <c:spPr>
        <a:noFill/>
        <a:ln>
          <a:noFill/>
        </a:ln>
        <a:effectLst/>
      </c:spPr>
      <c:txPr>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endParaRPr lang="en-US"/>
        </a:p>
      </c:txPr>
    </c:title>
    <c:autoTitleDeleted val="0"/>
    <c:plotArea>
      <c:layout/>
      <c:lineChart>
        <c:grouping val="standard"/>
        <c:varyColors val="0"/>
        <c:ser>
          <c:idx val="0"/>
          <c:order val="0"/>
          <c:tx>
            <c:strRef>
              <c:f>'PXCS - CHART'!$C$4</c:f>
              <c:strCache>
                <c:ptCount val="1"/>
                <c:pt idx="0">
                  <c:v>Day Points: Profit / Loss</c:v>
                </c:pt>
              </c:strCache>
            </c:strRef>
          </c:tx>
          <c:spPr>
            <a:ln w="25400" cap="rnd">
              <a:solidFill>
                <a:schemeClr val="accent1"/>
              </a:solidFill>
            </a:ln>
            <a:effectLst>
              <a:glow rad="101600">
                <a:srgbClr val="FFFF00">
                  <a:alpha val="15000"/>
                </a:srgbClr>
              </a:glow>
            </a:effectLst>
          </c:spPr>
          <c:marker>
            <c:symbol val="none"/>
          </c:marker>
          <c:cat>
            <c:numRef>
              <c:f>'PXCS - CHART'!$B$5:$B$35</c:f>
              <c:numCache>
                <c:formatCode>0</c:formatCode>
                <c:ptCount val="3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numCache>
            </c:numRef>
          </c:cat>
          <c:val>
            <c:numRef>
              <c:f>'PXCS - CHART'!$C$5:$C$35</c:f>
              <c:numCache>
                <c:formatCode>0.00</c:formatCode>
                <c:ptCount val="31"/>
                <c:pt idx="0">
                  <c:v>0</c:v>
                </c:pt>
                <c:pt idx="1">
                  <c:v>1.4376000000000002</c:v>
                </c:pt>
                <c:pt idx="2">
                  <c:v>2.6828000000000003</c:v>
                </c:pt>
                <c:pt idx="3">
                  <c:v>-1.01</c:v>
                </c:pt>
                <c:pt idx="4">
                  <c:v>4.5851600000000001</c:v>
                </c:pt>
                <c:pt idx="5">
                  <c:v>2.2710599999999999</c:v>
                </c:pt>
                <c:pt idx="6">
                  <c:v>-0.99900000000000011</c:v>
                </c:pt>
                <c:pt idx="7">
                  <c:v>4.2484139999999995</c:v>
                </c:pt>
                <c:pt idx="8">
                  <c:v>-1.998</c:v>
                </c:pt>
                <c:pt idx="9">
                  <c:v>3.08691</c:v>
                </c:pt>
                <c:pt idx="10">
                  <c:v>3.2300999999999997</c:v>
                </c:pt>
                <c:pt idx="11">
                  <c:v>1.141524</c:v>
                </c:pt>
                <c:pt idx="12">
                  <c:v>-1.998</c:v>
                </c:pt>
                <c:pt idx="13">
                  <c:v>-1.998</c:v>
                </c:pt>
                <c:pt idx="14">
                  <c:v>1.2067920000000005</c:v>
                </c:pt>
                <c:pt idx="15">
                  <c:v>8.4515399999999996</c:v>
                </c:pt>
                <c:pt idx="16">
                  <c:v>-0.99900000000000011</c:v>
                </c:pt>
                <c:pt idx="17">
                  <c:v>3.2300999999999993</c:v>
                </c:pt>
                <c:pt idx="18">
                  <c:v>0.74991600000000025</c:v>
                </c:pt>
                <c:pt idx="19">
                  <c:v>-1.998</c:v>
                </c:pt>
                <c:pt idx="20">
                  <c:v>-1.998</c:v>
                </c:pt>
                <c:pt idx="21">
                  <c:v>6.4935000000000009</c:v>
                </c:pt>
                <c:pt idx="22">
                  <c:v>9.6982920000000021</c:v>
                </c:pt>
                <c:pt idx="23">
                  <c:v>-0.99900000000000011</c:v>
                </c:pt>
                <c:pt idx="24">
                  <c:v>2.8451519999999997</c:v>
                </c:pt>
                <c:pt idx="25">
                  <c:v>-0.99900000000000011</c:v>
                </c:pt>
                <c:pt idx="26">
                  <c:v>-0.99900000000000011</c:v>
                </c:pt>
                <c:pt idx="27">
                  <c:v>1.2067920000000003</c:v>
                </c:pt>
                <c:pt idx="28">
                  <c:v>-1.998</c:v>
                </c:pt>
                <c:pt idx="29">
                  <c:v>-0.99900000000000011</c:v>
                </c:pt>
                <c:pt idx="30">
                  <c:v>-0.99900000000000011</c:v>
                </c:pt>
              </c:numCache>
            </c:numRef>
          </c:val>
          <c:smooth val="0"/>
          <c:extLst>
            <c:ext xmlns:c16="http://schemas.microsoft.com/office/drawing/2014/chart" uri="{C3380CC4-5D6E-409C-BE32-E72D297353CC}">
              <c16:uniqueId val="{00000000-8E47-4275-A2AC-60BA5D23CDF7}"/>
            </c:ext>
          </c:extLst>
        </c:ser>
        <c:ser>
          <c:idx val="1"/>
          <c:order val="1"/>
          <c:tx>
            <c:strRef>
              <c:f>'PXCS - CHART'!$D$4</c:f>
              <c:strCache>
                <c:ptCount val="1"/>
                <c:pt idx="0">
                  <c:v>Bank: Acc Points</c:v>
                </c:pt>
              </c:strCache>
            </c:strRef>
          </c:tx>
          <c:spPr>
            <a:ln w="25400" cap="rnd">
              <a:solidFill>
                <a:srgbClr val="00CC00"/>
              </a:solidFill>
            </a:ln>
            <a:effectLst>
              <a:glow rad="101600">
                <a:srgbClr val="FFFF00">
                  <a:alpha val="15000"/>
                </a:srgbClr>
              </a:glow>
            </a:effectLst>
          </c:spPr>
          <c:marker>
            <c:symbol val="none"/>
          </c:marker>
          <c:cat>
            <c:numRef>
              <c:f>'PXCS - CHART'!$B$5:$B$35</c:f>
              <c:numCache>
                <c:formatCode>0</c:formatCode>
                <c:ptCount val="3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numCache>
            </c:numRef>
          </c:cat>
          <c:val>
            <c:numRef>
              <c:f>'PXCS - CHART'!$D$5:$D$35</c:f>
              <c:numCache>
                <c:formatCode>0.00</c:formatCode>
                <c:ptCount val="31"/>
                <c:pt idx="0">
                  <c:v>0</c:v>
                </c:pt>
                <c:pt idx="1">
                  <c:v>1.4376000000000002</c:v>
                </c:pt>
                <c:pt idx="2">
                  <c:v>4.1204000000000001</c:v>
                </c:pt>
                <c:pt idx="3">
                  <c:v>3.1104000000000003</c:v>
                </c:pt>
                <c:pt idx="4">
                  <c:v>7.6955600000000004</c:v>
                </c:pt>
                <c:pt idx="5">
                  <c:v>9.9666200000000007</c:v>
                </c:pt>
                <c:pt idx="6">
                  <c:v>8.9676200000000001</c:v>
                </c:pt>
                <c:pt idx="7">
                  <c:v>13.216034000000001</c:v>
                </c:pt>
                <c:pt idx="8">
                  <c:v>11.218034000000001</c:v>
                </c:pt>
                <c:pt idx="9">
                  <c:v>14.304944000000001</c:v>
                </c:pt>
                <c:pt idx="10">
                  <c:v>17.535043999999999</c:v>
                </c:pt>
                <c:pt idx="11">
                  <c:v>18.676568</c:v>
                </c:pt>
                <c:pt idx="12">
                  <c:v>16.678567999999999</c:v>
                </c:pt>
                <c:pt idx="13">
                  <c:v>14.680567999999999</c:v>
                </c:pt>
                <c:pt idx="14">
                  <c:v>15.887359999999999</c:v>
                </c:pt>
                <c:pt idx="15">
                  <c:v>24.338899999999999</c:v>
                </c:pt>
                <c:pt idx="16">
                  <c:v>23.3399</c:v>
                </c:pt>
                <c:pt idx="17">
                  <c:v>26.57</c:v>
                </c:pt>
                <c:pt idx="18">
                  <c:v>27.319915999999999</c:v>
                </c:pt>
                <c:pt idx="19">
                  <c:v>25.321915999999998</c:v>
                </c:pt>
                <c:pt idx="20">
                  <c:v>23.323915999999997</c:v>
                </c:pt>
                <c:pt idx="21">
                  <c:v>29.817415999999998</c:v>
                </c:pt>
                <c:pt idx="22">
                  <c:v>39.515708000000004</c:v>
                </c:pt>
                <c:pt idx="23">
                  <c:v>38.516708000000001</c:v>
                </c:pt>
                <c:pt idx="24">
                  <c:v>41.36186</c:v>
                </c:pt>
                <c:pt idx="25">
                  <c:v>40.362859999999998</c:v>
                </c:pt>
                <c:pt idx="26">
                  <c:v>39.363859999999995</c:v>
                </c:pt>
                <c:pt idx="27">
                  <c:v>40.570651999999995</c:v>
                </c:pt>
                <c:pt idx="28">
                  <c:v>38.572651999999998</c:v>
                </c:pt>
                <c:pt idx="29">
                  <c:v>37.573651999999996</c:v>
                </c:pt>
                <c:pt idx="30">
                  <c:v>36.574651999999993</c:v>
                </c:pt>
              </c:numCache>
            </c:numRef>
          </c:val>
          <c:smooth val="0"/>
          <c:extLst>
            <c:ext xmlns:c16="http://schemas.microsoft.com/office/drawing/2014/chart" uri="{C3380CC4-5D6E-409C-BE32-E72D297353CC}">
              <c16:uniqueId val="{00000001-8E47-4275-A2AC-60BA5D23CDF7}"/>
            </c:ext>
          </c:extLst>
        </c:ser>
        <c:dLbls>
          <c:showLegendKey val="0"/>
          <c:showVal val="0"/>
          <c:showCatName val="0"/>
          <c:showSerName val="0"/>
          <c:showPercent val="0"/>
          <c:showBubbleSize val="0"/>
        </c:dLbls>
        <c:smooth val="0"/>
        <c:axId val="672084408"/>
        <c:axId val="672081456"/>
      </c:lineChart>
      <c:catAx>
        <c:axId val="672084408"/>
        <c:scaling>
          <c:orientation val="minMax"/>
        </c:scaling>
        <c:delete val="0"/>
        <c:axPos val="b"/>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0" sourceLinked="1"/>
        <c:majorTickMark val="none"/>
        <c:minorTickMark val="none"/>
        <c:tickLblPos val="low"/>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672081456"/>
        <c:crosses val="autoZero"/>
        <c:auto val="1"/>
        <c:lblAlgn val="ctr"/>
        <c:lblOffset val="100"/>
        <c:noMultiLvlLbl val="0"/>
      </c:catAx>
      <c:valAx>
        <c:axId val="672081456"/>
        <c:scaling>
          <c:orientation val="minMax"/>
        </c:scaling>
        <c:delete val="0"/>
        <c:axPos val="l"/>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672084408"/>
        <c:crosses val="autoZero"/>
        <c:crossBetween val="between"/>
        <c:majorUnit val="5"/>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legend>
    <c:plotVisOnly val="1"/>
    <c:dispBlanksAs val="gap"/>
    <c:showDLblsOverMax val="0"/>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36">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15000"/>
        <a:lumOff val="85000"/>
      </a:schemeClr>
    </cs:fontRef>
    <cs:spPr>
      <a:solidFill>
        <a:schemeClr val="dk1">
          <a:lumMod val="65000"/>
          <a:lumOff val="3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
  <cs:dataPoint3D>
    <cs:lnRef idx="0">
      <cs:styleClr val="auto"/>
    </cs:lnRef>
    <cs:fillRef idx="0">
      <cs:styleClr val="auto"/>
    </cs:fillRef>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3D>
  <cs:dataPointLine>
    <cs:lnRef idx="0">
      <cs:styleClr val="auto"/>
    </cs:lnRef>
    <cs:fillRef idx="0">
      <cs:styleClr val="auto"/>
    </cs:fillRef>
    <cs:effectRef idx="0">
      <cs:styleClr val="auto"/>
    </cs:effectRef>
    <cs:fontRef idx="minor">
      <a:schemeClr val="dk1"/>
    </cs:fontRef>
    <cs:spPr>
      <a:ln w="22225" cap="rnd">
        <a:solidFill>
          <a:schemeClr val="phClr"/>
        </a:solidFill>
      </a:ln>
      <a:effectLst>
        <a:glow rad="139700">
          <a:schemeClr val="phClr">
            <a:satMod val="175000"/>
            <a:alpha val="1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75000"/>
                <a:lumOff val="25000"/>
              </a:schemeClr>
            </a:gs>
            <a:gs pos="0">
              <a:schemeClr val="dk1">
                <a:lumMod val="65000"/>
                <a:lumOff val="3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dk1">
                <a:lumMod val="75000"/>
                <a:lumOff val="25000"/>
                <a:alpha val="25000"/>
              </a:schemeClr>
            </a:gs>
            <a:gs pos="0">
              <a:schemeClr val="dk1">
                <a:lumMod val="65000"/>
                <a:lumOff val="35000"/>
                <a:alpha val="25000"/>
              </a:schemeClr>
            </a:gs>
          </a:gsLst>
          <a:lin ang="5400000" scaled="0"/>
        </a:gra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1" kern="1200" cap="none" baseline="0"/>
  </cs:title>
  <cs:trendline>
    <cs:lnRef idx="0">
      <cs:styleClr val="auto"/>
    </cs:lnRef>
    <cs:fillRef idx="0"/>
    <cs:effectRef idx="0"/>
    <cs:fontRef idx="minor">
      <a:schemeClr val="lt1"/>
    </cs:fontRef>
    <cs:spPr>
      <a:ln w="25400"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3</xdr:col>
      <xdr:colOff>76200</xdr:colOff>
      <xdr:row>1</xdr:row>
      <xdr:rowOff>38100</xdr:rowOff>
    </xdr:from>
    <xdr:to>
      <xdr:col>5</xdr:col>
      <xdr:colOff>1352550</xdr:colOff>
      <xdr:row>3</xdr:row>
      <xdr:rowOff>333375</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1352550" y="133350"/>
          <a:ext cx="3600450" cy="1057275"/>
        </a:xfrm>
        <a:prstGeom prst="rect">
          <a:avLst/>
        </a:prstGeom>
      </xdr:spPr>
    </xdr:pic>
    <xdr:clientData/>
  </xdr:twoCellAnchor>
  <xdr:twoCellAnchor editAs="oneCell">
    <xdr:from>
      <xdr:col>1</xdr:col>
      <xdr:colOff>57150</xdr:colOff>
      <xdr:row>1</xdr:row>
      <xdr:rowOff>19049</xdr:rowOff>
    </xdr:from>
    <xdr:to>
      <xdr:col>2</xdr:col>
      <xdr:colOff>828674</xdr:colOff>
      <xdr:row>3</xdr:row>
      <xdr:rowOff>371474</xdr:rowOff>
    </xdr:to>
    <xdr:pic>
      <xdr:nvPicPr>
        <xdr:cNvPr id="8" name="Pictur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a:stretch>
          <a:fillRect/>
        </a:stretch>
      </xdr:blipFill>
      <xdr:spPr>
        <a:xfrm>
          <a:off x="152400" y="114299"/>
          <a:ext cx="1104899" cy="11144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215265</xdr:colOff>
      <xdr:row>2</xdr:row>
      <xdr:rowOff>170497</xdr:rowOff>
    </xdr:from>
    <xdr:to>
      <xdr:col>14</xdr:col>
      <xdr:colOff>158115</xdr:colOff>
      <xdr:row>22</xdr:row>
      <xdr:rowOff>146685</xdr:rowOff>
    </xdr:to>
    <xdr:graphicFrame macro="">
      <xdr:nvGraphicFramePr>
        <xdr:cNvPr id="3" name="Chart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9</xdr:col>
      <xdr:colOff>23808</xdr:colOff>
      <xdr:row>1</xdr:row>
      <xdr:rowOff>142878</xdr:rowOff>
    </xdr:from>
    <xdr:to>
      <xdr:col>11</xdr:col>
      <xdr:colOff>647699</xdr:colOff>
      <xdr:row>4</xdr:row>
      <xdr:rowOff>95253</xdr:rowOff>
    </xdr:to>
    <xdr:sp macro="" textlink="">
      <xdr:nvSpPr>
        <xdr:cNvPr id="4" name="Bent Arrow 3">
          <a:extLst>
            <a:ext uri="{FF2B5EF4-FFF2-40B4-BE49-F238E27FC236}">
              <a16:creationId xmlns:a16="http://schemas.microsoft.com/office/drawing/2014/main" id="{00000000-0008-0000-0200-000004000000}"/>
            </a:ext>
          </a:extLst>
        </xdr:cNvPr>
        <xdr:cNvSpPr/>
      </xdr:nvSpPr>
      <xdr:spPr>
        <a:xfrm rot="5400000">
          <a:off x="8598691" y="-164305"/>
          <a:ext cx="1019175" cy="2033591"/>
        </a:xfrm>
        <a:prstGeom prst="bentArrow">
          <a:avLst>
            <a:gd name="adj1" fmla="val 25000"/>
            <a:gd name="adj2" fmla="val 25746"/>
            <a:gd name="adj3" fmla="val 25000"/>
            <a:gd name="adj4" fmla="val 43750"/>
          </a:avLst>
        </a:prstGeom>
        <a:gradFill flip="none" rotWithShape="1">
          <a:gsLst>
            <a:gs pos="91000">
              <a:srgbClr val="00CC00">
                <a:alpha val="78000"/>
              </a:srgbClr>
            </a:gs>
            <a:gs pos="0">
              <a:srgbClr val="FFFF00"/>
            </a:gs>
            <a:gs pos="56000">
              <a:schemeClr val="accent4">
                <a:lumMod val="30000"/>
                <a:lumOff val="70000"/>
              </a:schemeClr>
            </a:gs>
          </a:gsLst>
          <a:lin ang="5400000" scaled="1"/>
          <a:tileRect/>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editAs="oneCell">
    <xdr:from>
      <xdr:col>1</xdr:col>
      <xdr:colOff>66675</xdr:colOff>
      <xdr:row>1</xdr:row>
      <xdr:rowOff>57150</xdr:rowOff>
    </xdr:from>
    <xdr:to>
      <xdr:col>2</xdr:col>
      <xdr:colOff>701146</xdr:colOff>
      <xdr:row>3</xdr:row>
      <xdr:rowOff>219075</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152400"/>
          <a:ext cx="1015471" cy="962025"/>
        </a:xfrm>
        <a:prstGeom prst="rect">
          <a:avLst/>
        </a:prstGeom>
      </xdr:spPr>
    </xdr:pic>
    <xdr:clientData/>
  </xdr:twoCellAnchor>
  <xdr:twoCellAnchor editAs="oneCell">
    <xdr:from>
      <xdr:col>2</xdr:col>
      <xdr:colOff>800100</xdr:colOff>
      <xdr:row>1</xdr:row>
      <xdr:rowOff>19051</xdr:rowOff>
    </xdr:from>
    <xdr:to>
      <xdr:col>5</xdr:col>
      <xdr:colOff>857250</xdr:colOff>
      <xdr:row>3</xdr:row>
      <xdr:rowOff>247650</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a:stretch>
          <a:fillRect/>
        </a:stretch>
      </xdr:blipFill>
      <xdr:spPr>
        <a:xfrm>
          <a:off x="1276350" y="114301"/>
          <a:ext cx="3676650" cy="10286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304799</xdr:colOff>
      <xdr:row>3</xdr:row>
      <xdr:rowOff>45720</xdr:rowOff>
    </xdr:from>
    <xdr:to>
      <xdr:col>13</xdr:col>
      <xdr:colOff>190500</xdr:colOff>
      <xdr:row>21</xdr:row>
      <xdr:rowOff>66675</xdr:rowOff>
    </xdr:to>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120015</xdr:colOff>
      <xdr:row>1</xdr:row>
      <xdr:rowOff>64771</xdr:rowOff>
    </xdr:from>
    <xdr:to>
      <xdr:col>3</xdr:col>
      <xdr:colOff>1813561</xdr:colOff>
      <xdr:row>3</xdr:row>
      <xdr:rowOff>312421</xdr:rowOff>
    </xdr:to>
    <xdr:pic>
      <xdr:nvPicPr>
        <xdr:cNvPr id="3" name="Picture 2">
          <a:extLst>
            <a:ext uri="{FF2B5EF4-FFF2-40B4-BE49-F238E27FC236}">
              <a16:creationId xmlns:a16="http://schemas.microsoft.com/office/drawing/2014/main" id="{A06A5093-56FC-4C2A-9AAB-03BF9FA4B8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5755" y="186691"/>
          <a:ext cx="3400426" cy="10096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352424</xdr:colOff>
      <xdr:row>3</xdr:row>
      <xdr:rowOff>0</xdr:rowOff>
    </xdr:from>
    <xdr:to>
      <xdr:col>14</xdr:col>
      <xdr:colOff>438149</xdr:colOff>
      <xdr:row>21</xdr:row>
      <xdr:rowOff>76200</xdr:rowOff>
    </xdr:to>
    <xdr:graphicFrame macro="">
      <xdr:nvGraphicFramePr>
        <xdr:cNvPr id="3" name="Chart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63"/>
  <sheetViews>
    <sheetView showGridLines="0" workbookViewId="0">
      <pane ySplit="6" topLeftCell="A7" activePane="bottomLeft" state="frozen"/>
      <selection pane="bottomLeft" activeCell="H33" sqref="H33"/>
    </sheetView>
  </sheetViews>
  <sheetFormatPr defaultRowHeight="14.4" x14ac:dyDescent="0.3"/>
  <cols>
    <col min="1" max="1" width="2.88671875" customWidth="1"/>
    <col min="2" max="2" width="5" style="6" customWidth="1"/>
    <col min="3" max="3" width="13.88671875" customWidth="1"/>
    <col min="4" max="4" width="14.88671875" style="54" customWidth="1"/>
    <col min="5" max="5" width="20" style="55" customWidth="1"/>
    <col min="6" max="6" width="22" style="56" customWidth="1"/>
    <col min="7" max="7" width="20.109375" customWidth="1"/>
    <col min="8" max="8" width="16.44140625" bestFit="1" customWidth="1"/>
    <col min="9" max="9" width="11.109375" style="57" customWidth="1"/>
    <col min="10" max="10" width="12" style="57" bestFit="1" customWidth="1"/>
    <col min="11" max="11" width="11.5546875" customWidth="1"/>
    <col min="12" max="12" width="11.44140625" style="58" customWidth="1"/>
    <col min="13" max="13" width="11.44140625" style="57" bestFit="1" customWidth="1"/>
    <col min="14" max="14" width="12.44140625" style="57" customWidth="1"/>
    <col min="15" max="15" width="12" style="59" customWidth="1"/>
  </cols>
  <sheetData>
    <row r="1" spans="2:15" ht="11.25" customHeight="1" thickBot="1" x14ac:dyDescent="0.35"/>
    <row r="2" spans="2:15" ht="30" customHeight="1" x14ac:dyDescent="0.3">
      <c r="B2" s="187"/>
      <c r="C2" s="188"/>
      <c r="D2" s="188"/>
      <c r="E2" s="188"/>
      <c r="F2" s="189"/>
      <c r="G2" s="178" t="s">
        <v>30</v>
      </c>
      <c r="H2" s="64" t="s">
        <v>31</v>
      </c>
      <c r="I2" s="65">
        <v>100</v>
      </c>
      <c r="J2" s="64" t="s">
        <v>39</v>
      </c>
      <c r="K2" s="65">
        <f>N37+I2</f>
        <v>82.370399999999989</v>
      </c>
      <c r="L2" s="181" t="s">
        <v>33</v>
      </c>
      <c r="M2" s="182"/>
      <c r="N2" s="66">
        <f>I37</f>
        <v>120</v>
      </c>
    </row>
    <row r="3" spans="2:15" ht="30" customHeight="1" x14ac:dyDescent="0.3">
      <c r="B3" s="190"/>
      <c r="C3" s="191"/>
      <c r="D3" s="191"/>
      <c r="E3" s="191"/>
      <c r="F3" s="192"/>
      <c r="G3" s="179"/>
      <c r="H3" s="67" t="s">
        <v>16</v>
      </c>
      <c r="I3" s="68">
        <v>45748</v>
      </c>
      <c r="J3" s="69" t="s">
        <v>34</v>
      </c>
      <c r="K3" s="76">
        <f>K2-I2</f>
        <v>-17.629600000000011</v>
      </c>
      <c r="L3" s="183" t="s">
        <v>28</v>
      </c>
      <c r="M3" s="184"/>
      <c r="N3" s="71">
        <f>K3/N2*100</f>
        <v>-14.691333333333342</v>
      </c>
    </row>
    <row r="4" spans="2:15" ht="30" customHeight="1" thickBot="1" x14ac:dyDescent="0.35">
      <c r="B4" s="193"/>
      <c r="C4" s="194"/>
      <c r="D4" s="194"/>
      <c r="E4" s="194"/>
      <c r="F4" s="195"/>
      <c r="G4" s="180"/>
      <c r="H4" s="72" t="s">
        <v>35</v>
      </c>
      <c r="I4" s="73">
        <v>30</v>
      </c>
      <c r="J4" s="72" t="s">
        <v>36</v>
      </c>
      <c r="K4" s="74">
        <f>K3/I2*100</f>
        <v>-17.629600000000011</v>
      </c>
      <c r="L4" s="185" t="s">
        <v>29</v>
      </c>
      <c r="M4" s="186"/>
      <c r="N4" s="75">
        <f>K3/I2*100</f>
        <v>-17.629600000000011</v>
      </c>
    </row>
    <row r="5" spans="2:15" ht="7.5" customHeight="1" x14ac:dyDescent="0.3">
      <c r="K5" s="61"/>
      <c r="L5" s="60"/>
      <c r="M5" s="62"/>
      <c r="N5" s="63"/>
      <c r="O5" s="63"/>
    </row>
    <row r="6" spans="2:15" ht="15.6" x14ac:dyDescent="0.3">
      <c r="B6" s="92" t="s">
        <v>0</v>
      </c>
      <c r="C6" s="77" t="s">
        <v>1</v>
      </c>
      <c r="D6" s="3" t="s">
        <v>43</v>
      </c>
      <c r="E6" s="78" t="s">
        <v>2</v>
      </c>
      <c r="F6" s="3" t="s">
        <v>3</v>
      </c>
      <c r="G6" s="3" t="s">
        <v>4</v>
      </c>
      <c r="H6" s="8" t="s">
        <v>5</v>
      </c>
      <c r="I6" s="8" t="s">
        <v>20</v>
      </c>
      <c r="J6" s="8" t="s">
        <v>22</v>
      </c>
      <c r="K6" s="8" t="s">
        <v>23</v>
      </c>
      <c r="L6" s="8" t="s">
        <v>24</v>
      </c>
      <c r="M6" s="8" t="s">
        <v>25</v>
      </c>
      <c r="N6" s="79" t="s">
        <v>21</v>
      </c>
      <c r="O6"/>
    </row>
    <row r="7" spans="2:15" s="44" customFormat="1" x14ac:dyDescent="0.3">
      <c r="B7" s="93">
        <v>1</v>
      </c>
      <c r="C7" s="46">
        <f>I3</f>
        <v>45748</v>
      </c>
      <c r="D7" s="113" t="s">
        <v>46</v>
      </c>
      <c r="E7" s="114" t="s">
        <v>47</v>
      </c>
      <c r="F7" s="115" t="s">
        <v>48</v>
      </c>
      <c r="G7" s="116" t="s">
        <v>49</v>
      </c>
      <c r="H7" s="117">
        <v>1.95</v>
      </c>
      <c r="I7" s="118">
        <v>4</v>
      </c>
      <c r="J7" s="119" t="s">
        <v>50</v>
      </c>
      <c r="K7" s="120" t="s">
        <v>51</v>
      </c>
      <c r="L7" s="1">
        <f t="shared" ref="L7:L19" si="0">IF(K7="w",(H7-1)*I7,-I7)</f>
        <v>-4</v>
      </c>
      <c r="M7" s="85">
        <f t="shared" ref="M7:M19" si="1">IF(K7="w",(L7/100*2),0)</f>
        <v>0</v>
      </c>
      <c r="N7" s="86">
        <f t="shared" ref="N7:N19" si="2">L7-M7</f>
        <v>-4</v>
      </c>
      <c r="O7" s="45"/>
    </row>
    <row r="8" spans="2:15" s="44" customFormat="1" x14ac:dyDescent="0.3">
      <c r="B8" s="93">
        <v>2</v>
      </c>
      <c r="C8" s="50">
        <f t="shared" ref="C8" si="3">C7+1</f>
        <v>45749</v>
      </c>
      <c r="D8" s="114" t="s">
        <v>46</v>
      </c>
      <c r="E8" s="114" t="s">
        <v>52</v>
      </c>
      <c r="F8" s="115" t="s">
        <v>53</v>
      </c>
      <c r="G8" s="121" t="s">
        <v>54</v>
      </c>
      <c r="H8" s="122">
        <v>1.95</v>
      </c>
      <c r="I8" s="118">
        <v>4</v>
      </c>
      <c r="J8" s="119" t="s">
        <v>55</v>
      </c>
      <c r="K8" s="120" t="s">
        <v>56</v>
      </c>
      <c r="L8" s="1">
        <v>0</v>
      </c>
      <c r="M8" s="85">
        <f t="shared" ref="M8:M9" si="4">IF(K8="w",(L8/100*2),0)</f>
        <v>0</v>
      </c>
      <c r="N8" s="86">
        <f t="shared" ref="N8:N9" si="5">L8-M8</f>
        <v>0</v>
      </c>
      <c r="O8" s="45"/>
    </row>
    <row r="9" spans="2:15" s="44" customFormat="1" x14ac:dyDescent="0.3">
      <c r="B9" s="93">
        <v>3</v>
      </c>
      <c r="C9" s="46">
        <f>C8+1</f>
        <v>45750</v>
      </c>
      <c r="D9" s="114" t="s">
        <v>46</v>
      </c>
      <c r="E9" s="114" t="s">
        <v>57</v>
      </c>
      <c r="F9" s="115" t="s">
        <v>58</v>
      </c>
      <c r="G9" s="121" t="s">
        <v>59</v>
      </c>
      <c r="H9" s="122">
        <v>2.2599999999999998</v>
      </c>
      <c r="I9" s="118">
        <v>4</v>
      </c>
      <c r="J9" s="119" t="s">
        <v>50</v>
      </c>
      <c r="K9" s="120" t="s">
        <v>51</v>
      </c>
      <c r="L9" s="1">
        <f t="shared" ref="L9" si="6">IF(K9="w",(H9-1)*I9,-I9)</f>
        <v>-4</v>
      </c>
      <c r="M9" s="85">
        <f t="shared" si="4"/>
        <v>0</v>
      </c>
      <c r="N9" s="86">
        <f t="shared" si="5"/>
        <v>-4</v>
      </c>
      <c r="O9" s="45"/>
    </row>
    <row r="10" spans="2:15" s="44" customFormat="1" x14ac:dyDescent="0.3">
      <c r="B10" s="93">
        <v>4</v>
      </c>
      <c r="C10" s="46">
        <f>C9+1</f>
        <v>45751</v>
      </c>
      <c r="D10" s="114" t="s">
        <v>60</v>
      </c>
      <c r="E10" s="114" t="s">
        <v>61</v>
      </c>
      <c r="F10" s="115" t="s">
        <v>62</v>
      </c>
      <c r="G10" s="116" t="s">
        <v>63</v>
      </c>
      <c r="H10" s="117">
        <v>3.05</v>
      </c>
      <c r="I10" s="123">
        <v>4</v>
      </c>
      <c r="J10" s="124" t="s">
        <v>50</v>
      </c>
      <c r="K10" s="125" t="s">
        <v>51</v>
      </c>
      <c r="L10" s="1">
        <f t="shared" si="0"/>
        <v>-4</v>
      </c>
      <c r="M10" s="85">
        <f t="shared" si="1"/>
        <v>0</v>
      </c>
      <c r="N10" s="86">
        <f t="shared" si="2"/>
        <v>-4</v>
      </c>
      <c r="O10" s="45"/>
    </row>
    <row r="11" spans="2:15" s="44" customFormat="1" x14ac:dyDescent="0.3">
      <c r="B11" s="93">
        <v>5</v>
      </c>
      <c r="C11" s="49">
        <f t="shared" ref="C11:C36" si="7">C10+1</f>
        <v>45752</v>
      </c>
      <c r="D11" s="113" t="s">
        <v>46</v>
      </c>
      <c r="E11" s="114" t="s">
        <v>64</v>
      </c>
      <c r="F11" s="115" t="s">
        <v>48</v>
      </c>
      <c r="G11" s="116" t="s">
        <v>49</v>
      </c>
      <c r="H11" s="126">
        <v>1.8</v>
      </c>
      <c r="I11" s="118">
        <v>4</v>
      </c>
      <c r="J11" s="127" t="s">
        <v>65</v>
      </c>
      <c r="K11" s="120" t="s">
        <v>66</v>
      </c>
      <c r="L11" s="1">
        <f t="shared" si="0"/>
        <v>3.2</v>
      </c>
      <c r="M11" s="85">
        <f t="shared" si="1"/>
        <v>6.4000000000000001E-2</v>
      </c>
      <c r="N11" s="86">
        <f t="shared" si="2"/>
        <v>3.1360000000000001</v>
      </c>
      <c r="O11" s="45"/>
    </row>
    <row r="12" spans="2:15" s="44" customFormat="1" x14ac:dyDescent="0.3">
      <c r="B12" s="93">
        <v>6</v>
      </c>
      <c r="C12" s="46">
        <f t="shared" si="7"/>
        <v>45753</v>
      </c>
      <c r="D12" s="114" t="s">
        <v>46</v>
      </c>
      <c r="E12" s="114" t="s">
        <v>67</v>
      </c>
      <c r="F12" s="115" t="s">
        <v>58</v>
      </c>
      <c r="G12" s="121" t="s">
        <v>68</v>
      </c>
      <c r="H12" s="126">
        <v>3</v>
      </c>
      <c r="I12" s="118">
        <v>4</v>
      </c>
      <c r="J12" s="119" t="s">
        <v>69</v>
      </c>
      <c r="K12" s="120" t="s">
        <v>51</v>
      </c>
      <c r="L12" s="1">
        <f t="shared" si="0"/>
        <v>-4</v>
      </c>
      <c r="M12" s="85">
        <f t="shared" si="1"/>
        <v>0</v>
      </c>
      <c r="N12" s="86">
        <f t="shared" si="2"/>
        <v>-4</v>
      </c>
      <c r="O12" s="45"/>
    </row>
    <row r="13" spans="2:15" s="44" customFormat="1" x14ac:dyDescent="0.3">
      <c r="B13" s="93">
        <v>7</v>
      </c>
      <c r="C13" s="46">
        <f t="shared" si="7"/>
        <v>45754</v>
      </c>
      <c r="D13" s="114" t="s">
        <v>46</v>
      </c>
      <c r="E13" s="114" t="s">
        <v>70</v>
      </c>
      <c r="F13" s="115" t="s">
        <v>71</v>
      </c>
      <c r="G13" s="116" t="s">
        <v>72</v>
      </c>
      <c r="H13" s="126">
        <v>2.3199999999999998</v>
      </c>
      <c r="I13" s="118">
        <v>4</v>
      </c>
      <c r="J13" s="127" t="s">
        <v>73</v>
      </c>
      <c r="K13" s="120" t="s">
        <v>66</v>
      </c>
      <c r="L13" s="47">
        <f t="shared" si="0"/>
        <v>5.2799999999999994</v>
      </c>
      <c r="M13" s="89">
        <f t="shared" si="1"/>
        <v>0.10559999999999999</v>
      </c>
      <c r="N13" s="90">
        <f t="shared" si="2"/>
        <v>5.1743999999999994</v>
      </c>
      <c r="O13" s="45"/>
    </row>
    <row r="14" spans="2:15" s="44" customFormat="1" x14ac:dyDescent="0.3">
      <c r="B14" s="93">
        <v>8</v>
      </c>
      <c r="C14" s="46">
        <f t="shared" si="7"/>
        <v>45755</v>
      </c>
      <c r="D14" s="113" t="s">
        <v>74</v>
      </c>
      <c r="E14" s="114" t="s">
        <v>75</v>
      </c>
      <c r="F14" s="115" t="s">
        <v>48</v>
      </c>
      <c r="G14" s="116" t="s">
        <v>49</v>
      </c>
      <c r="H14" s="126">
        <v>1.83</v>
      </c>
      <c r="I14" s="118">
        <v>4</v>
      </c>
      <c r="J14" s="119" t="s">
        <v>76</v>
      </c>
      <c r="K14" s="120" t="s">
        <v>51</v>
      </c>
      <c r="L14" s="1">
        <f t="shared" si="0"/>
        <v>-4</v>
      </c>
      <c r="M14" s="85">
        <f t="shared" si="1"/>
        <v>0</v>
      </c>
      <c r="N14" s="86">
        <f t="shared" si="2"/>
        <v>-4</v>
      </c>
      <c r="O14" s="45"/>
    </row>
    <row r="15" spans="2:15" s="44" customFormat="1" x14ac:dyDescent="0.3">
      <c r="B15" s="93">
        <v>9</v>
      </c>
      <c r="C15" s="50">
        <f t="shared" si="7"/>
        <v>45756</v>
      </c>
      <c r="D15" s="114" t="s">
        <v>74</v>
      </c>
      <c r="E15" s="114" t="s">
        <v>77</v>
      </c>
      <c r="F15" s="115" t="s">
        <v>58</v>
      </c>
      <c r="G15" s="121" t="s">
        <v>78</v>
      </c>
      <c r="H15" s="128">
        <v>1.96</v>
      </c>
      <c r="I15" s="118">
        <v>4</v>
      </c>
      <c r="J15" s="127" t="s">
        <v>79</v>
      </c>
      <c r="K15" s="120" t="s">
        <v>66</v>
      </c>
      <c r="L15" s="48">
        <f t="shared" si="0"/>
        <v>3.84</v>
      </c>
      <c r="M15" s="87">
        <f t="shared" si="1"/>
        <v>7.6799999999999993E-2</v>
      </c>
      <c r="N15" s="88">
        <f t="shared" si="2"/>
        <v>3.7631999999999999</v>
      </c>
      <c r="O15" s="45"/>
    </row>
    <row r="16" spans="2:15" s="44" customFormat="1" x14ac:dyDescent="0.3">
      <c r="B16" s="93">
        <v>10</v>
      </c>
      <c r="C16" s="50">
        <f t="shared" si="7"/>
        <v>45757</v>
      </c>
      <c r="D16" s="114" t="s">
        <v>80</v>
      </c>
      <c r="E16" s="114" t="s">
        <v>81</v>
      </c>
      <c r="F16" s="115" t="s">
        <v>62</v>
      </c>
      <c r="G16" s="121" t="s">
        <v>63</v>
      </c>
      <c r="H16" s="128">
        <v>3.4</v>
      </c>
      <c r="I16" s="118">
        <v>4</v>
      </c>
      <c r="J16" s="127" t="s">
        <v>82</v>
      </c>
      <c r="K16" s="120" t="s">
        <v>66</v>
      </c>
      <c r="L16" s="48">
        <f t="shared" ref="L16" si="8">IF(K16="w",(H16-1)*I16,-I16)</f>
        <v>9.6</v>
      </c>
      <c r="M16" s="87">
        <f t="shared" ref="M16" si="9">IF(K16="w",(L16/100*2),0)</f>
        <v>0.192</v>
      </c>
      <c r="N16" s="88">
        <f t="shared" ref="N16" si="10">L16-M16</f>
        <v>9.4079999999999995</v>
      </c>
      <c r="O16" s="45"/>
    </row>
    <row r="17" spans="2:15" s="44" customFormat="1" x14ac:dyDescent="0.3">
      <c r="B17" s="93">
        <v>11</v>
      </c>
      <c r="C17" s="50">
        <f t="shared" si="7"/>
        <v>45758</v>
      </c>
      <c r="D17" s="114" t="s">
        <v>60</v>
      </c>
      <c r="E17" s="114" t="s">
        <v>83</v>
      </c>
      <c r="F17" s="115" t="s">
        <v>62</v>
      </c>
      <c r="G17" s="116" t="s">
        <v>84</v>
      </c>
      <c r="H17" s="126">
        <v>2.02</v>
      </c>
      <c r="I17" s="123">
        <v>4</v>
      </c>
      <c r="J17" s="129" t="s">
        <v>85</v>
      </c>
      <c r="K17" s="125" t="s">
        <v>66</v>
      </c>
      <c r="L17" s="48">
        <f t="shared" si="0"/>
        <v>4.08</v>
      </c>
      <c r="M17" s="87">
        <f t="shared" si="1"/>
        <v>8.1600000000000006E-2</v>
      </c>
      <c r="N17" s="88">
        <f t="shared" si="2"/>
        <v>3.9984000000000002</v>
      </c>
      <c r="O17" s="45"/>
    </row>
    <row r="18" spans="2:15" s="44" customFormat="1" x14ac:dyDescent="0.3">
      <c r="B18" s="93">
        <v>12</v>
      </c>
      <c r="C18" s="50">
        <f t="shared" si="7"/>
        <v>45759</v>
      </c>
      <c r="D18" s="113" t="s">
        <v>46</v>
      </c>
      <c r="E18" s="114" t="s">
        <v>86</v>
      </c>
      <c r="F18" s="115" t="s">
        <v>62</v>
      </c>
      <c r="G18" s="116" t="s">
        <v>87</v>
      </c>
      <c r="H18" s="117">
        <v>2.08</v>
      </c>
      <c r="I18" s="118">
        <v>4</v>
      </c>
      <c r="J18" s="119" t="s">
        <v>88</v>
      </c>
      <c r="K18" s="120" t="s">
        <v>51</v>
      </c>
      <c r="L18" s="48">
        <f t="shared" si="0"/>
        <v>-4</v>
      </c>
      <c r="M18" s="87">
        <f t="shared" si="1"/>
        <v>0</v>
      </c>
      <c r="N18" s="88">
        <f t="shared" si="2"/>
        <v>-4</v>
      </c>
      <c r="O18" s="45"/>
    </row>
    <row r="19" spans="2:15" s="44" customFormat="1" x14ac:dyDescent="0.3">
      <c r="B19" s="93">
        <v>13</v>
      </c>
      <c r="C19" s="50">
        <f t="shared" si="7"/>
        <v>45760</v>
      </c>
      <c r="D19" s="114" t="s">
        <v>46</v>
      </c>
      <c r="E19" s="114" t="s">
        <v>89</v>
      </c>
      <c r="F19" s="115" t="s">
        <v>62</v>
      </c>
      <c r="G19" s="121" t="s">
        <v>90</v>
      </c>
      <c r="H19" s="117">
        <v>2.4</v>
      </c>
      <c r="I19" s="118">
        <v>4</v>
      </c>
      <c r="J19" s="119" t="s">
        <v>91</v>
      </c>
      <c r="K19" s="120" t="s">
        <v>66</v>
      </c>
      <c r="L19" s="48">
        <f t="shared" si="0"/>
        <v>5.6</v>
      </c>
      <c r="M19" s="87">
        <f t="shared" si="1"/>
        <v>0.11199999999999999</v>
      </c>
      <c r="N19" s="88">
        <f t="shared" si="2"/>
        <v>5.4879999999999995</v>
      </c>
      <c r="O19" s="45"/>
    </row>
    <row r="20" spans="2:15" s="44" customFormat="1" x14ac:dyDescent="0.3">
      <c r="B20" s="93">
        <v>14</v>
      </c>
      <c r="C20" s="50">
        <f t="shared" si="7"/>
        <v>45761</v>
      </c>
      <c r="D20" s="114" t="s">
        <v>46</v>
      </c>
      <c r="E20" s="114" t="s">
        <v>92</v>
      </c>
      <c r="F20" s="115" t="s">
        <v>93</v>
      </c>
      <c r="G20" s="116" t="s">
        <v>94</v>
      </c>
      <c r="H20" s="117">
        <v>1.84</v>
      </c>
      <c r="I20" s="118">
        <v>4</v>
      </c>
      <c r="J20" s="119" t="s">
        <v>50</v>
      </c>
      <c r="K20" s="120" t="s">
        <v>51</v>
      </c>
      <c r="L20" s="48">
        <f t="shared" ref="L20:L36" si="11">IF(K20="w",(H20-1)*I20,-I20)</f>
        <v>-4</v>
      </c>
      <c r="M20" s="87">
        <f t="shared" ref="M20:M36" si="12">IF(K20="w",(L20/100*2),0)</f>
        <v>0</v>
      </c>
      <c r="N20" s="88">
        <f t="shared" ref="N20:N36" si="13">L20-M20</f>
        <v>-4</v>
      </c>
      <c r="O20" s="45"/>
    </row>
    <row r="21" spans="2:15" s="44" customFormat="1" x14ac:dyDescent="0.3">
      <c r="B21" s="93">
        <v>15</v>
      </c>
      <c r="C21" s="50">
        <f t="shared" si="7"/>
        <v>45762</v>
      </c>
      <c r="D21" s="113" t="s">
        <v>74</v>
      </c>
      <c r="E21" s="114" t="s">
        <v>95</v>
      </c>
      <c r="F21" s="115" t="s">
        <v>96</v>
      </c>
      <c r="G21" s="116" t="s">
        <v>94</v>
      </c>
      <c r="H21" s="117">
        <v>2.46</v>
      </c>
      <c r="I21" s="118">
        <v>4</v>
      </c>
      <c r="J21" s="127" t="s">
        <v>69</v>
      </c>
      <c r="K21" s="120" t="s">
        <v>66</v>
      </c>
      <c r="L21" s="48">
        <f t="shared" si="11"/>
        <v>5.84</v>
      </c>
      <c r="M21" s="87">
        <f t="shared" si="12"/>
        <v>0.1168</v>
      </c>
      <c r="N21" s="88">
        <f t="shared" si="13"/>
        <v>5.7232000000000003</v>
      </c>
      <c r="O21" s="45"/>
    </row>
    <row r="22" spans="2:15" s="44" customFormat="1" x14ac:dyDescent="0.3">
      <c r="B22" s="93">
        <v>16</v>
      </c>
      <c r="C22" s="50">
        <f t="shared" si="7"/>
        <v>45763</v>
      </c>
      <c r="D22" s="114" t="s">
        <v>46</v>
      </c>
      <c r="E22" s="114" t="s">
        <v>97</v>
      </c>
      <c r="F22" s="115" t="s">
        <v>98</v>
      </c>
      <c r="G22" s="121" t="s">
        <v>99</v>
      </c>
      <c r="H22" s="122">
        <v>3.6</v>
      </c>
      <c r="I22" s="118">
        <v>4</v>
      </c>
      <c r="J22" s="119" t="s">
        <v>100</v>
      </c>
      <c r="K22" s="120" t="s">
        <v>51</v>
      </c>
      <c r="L22" s="48">
        <f t="shared" si="11"/>
        <v>-4</v>
      </c>
      <c r="M22" s="87">
        <f t="shared" si="12"/>
        <v>0</v>
      </c>
      <c r="N22" s="88">
        <f t="shared" si="13"/>
        <v>-4</v>
      </c>
      <c r="O22" s="45"/>
    </row>
    <row r="23" spans="2:15" s="44" customFormat="1" x14ac:dyDescent="0.3">
      <c r="B23" s="93">
        <v>17</v>
      </c>
      <c r="C23" s="50">
        <f t="shared" si="7"/>
        <v>45764</v>
      </c>
      <c r="D23" s="114" t="s">
        <v>80</v>
      </c>
      <c r="E23" s="114" t="s">
        <v>101</v>
      </c>
      <c r="F23" s="115" t="s">
        <v>48</v>
      </c>
      <c r="G23" s="121" t="s">
        <v>49</v>
      </c>
      <c r="H23" s="122">
        <v>1.74</v>
      </c>
      <c r="I23" s="118">
        <v>4</v>
      </c>
      <c r="J23" s="127" t="s">
        <v>82</v>
      </c>
      <c r="K23" s="120" t="s">
        <v>66</v>
      </c>
      <c r="L23" s="48">
        <f t="shared" si="11"/>
        <v>2.96</v>
      </c>
      <c r="M23" s="87">
        <f t="shared" si="12"/>
        <v>5.9200000000000003E-2</v>
      </c>
      <c r="N23" s="88">
        <f t="shared" si="13"/>
        <v>2.9007999999999998</v>
      </c>
      <c r="O23" s="45"/>
    </row>
    <row r="24" spans="2:15" s="44" customFormat="1" x14ac:dyDescent="0.3">
      <c r="B24" s="93">
        <v>18</v>
      </c>
      <c r="C24" s="50">
        <f t="shared" si="7"/>
        <v>45765</v>
      </c>
      <c r="D24" s="114" t="s">
        <v>102</v>
      </c>
      <c r="E24" s="114" t="s">
        <v>103</v>
      </c>
      <c r="F24" s="115" t="s">
        <v>48</v>
      </c>
      <c r="G24" s="116" t="s">
        <v>49</v>
      </c>
      <c r="H24" s="117">
        <v>2.38</v>
      </c>
      <c r="I24" s="123">
        <v>4</v>
      </c>
      <c r="J24" s="129" t="s">
        <v>50</v>
      </c>
      <c r="K24" s="125" t="s">
        <v>51</v>
      </c>
      <c r="L24" s="48">
        <f t="shared" si="11"/>
        <v>-4</v>
      </c>
      <c r="M24" s="87">
        <f t="shared" si="12"/>
        <v>0</v>
      </c>
      <c r="N24" s="88">
        <f t="shared" si="13"/>
        <v>-4</v>
      </c>
      <c r="O24" s="45"/>
    </row>
    <row r="25" spans="2:15" s="44" customFormat="1" x14ac:dyDescent="0.3">
      <c r="B25" s="93">
        <v>19</v>
      </c>
      <c r="C25" s="50">
        <f t="shared" si="7"/>
        <v>45766</v>
      </c>
      <c r="D25" s="113" t="s">
        <v>46</v>
      </c>
      <c r="E25" s="114" t="s">
        <v>104</v>
      </c>
      <c r="F25" s="115" t="s">
        <v>105</v>
      </c>
      <c r="G25" s="116" t="s">
        <v>106</v>
      </c>
      <c r="H25" s="117">
        <v>2.02</v>
      </c>
      <c r="I25" s="118">
        <v>4</v>
      </c>
      <c r="J25" s="119" t="s">
        <v>107</v>
      </c>
      <c r="K25" s="120" t="s">
        <v>51</v>
      </c>
      <c r="L25" s="48">
        <f t="shared" si="11"/>
        <v>-4</v>
      </c>
      <c r="M25" s="87">
        <f t="shared" si="12"/>
        <v>0</v>
      </c>
      <c r="N25" s="88">
        <f t="shared" si="13"/>
        <v>-4</v>
      </c>
      <c r="O25" s="45"/>
    </row>
    <row r="26" spans="2:15" s="44" customFormat="1" x14ac:dyDescent="0.3">
      <c r="B26" s="93">
        <v>20</v>
      </c>
      <c r="C26" s="50">
        <f t="shared" si="7"/>
        <v>45767</v>
      </c>
      <c r="D26" s="114" t="s">
        <v>46</v>
      </c>
      <c r="E26" s="114" t="s">
        <v>108</v>
      </c>
      <c r="F26" s="115" t="s">
        <v>109</v>
      </c>
      <c r="G26" s="121" t="s">
        <v>49</v>
      </c>
      <c r="H26" s="117">
        <v>2.34</v>
      </c>
      <c r="I26" s="118">
        <v>4</v>
      </c>
      <c r="J26" s="119" t="s">
        <v>88</v>
      </c>
      <c r="K26" s="120" t="s">
        <v>66</v>
      </c>
      <c r="L26" s="48">
        <f t="shared" si="11"/>
        <v>5.3599999999999994</v>
      </c>
      <c r="M26" s="87">
        <f t="shared" si="12"/>
        <v>0.10719999999999999</v>
      </c>
      <c r="N26" s="88">
        <f t="shared" si="13"/>
        <v>5.2527999999999997</v>
      </c>
      <c r="O26" s="45"/>
    </row>
    <row r="27" spans="2:15" s="44" customFormat="1" x14ac:dyDescent="0.3">
      <c r="B27" s="93">
        <v>21</v>
      </c>
      <c r="C27" s="50">
        <f t="shared" si="7"/>
        <v>45768</v>
      </c>
      <c r="D27" s="114" t="s">
        <v>46</v>
      </c>
      <c r="E27" s="114" t="s">
        <v>110</v>
      </c>
      <c r="F27" s="115" t="s">
        <v>62</v>
      </c>
      <c r="G27" s="116" t="s">
        <v>111</v>
      </c>
      <c r="H27" s="117">
        <v>2.76</v>
      </c>
      <c r="I27" s="118">
        <v>4</v>
      </c>
      <c r="J27" s="119" t="s">
        <v>112</v>
      </c>
      <c r="K27" s="120" t="s">
        <v>51</v>
      </c>
      <c r="L27" s="48">
        <f t="shared" si="11"/>
        <v>-4</v>
      </c>
      <c r="M27" s="87">
        <f t="shared" si="12"/>
        <v>0</v>
      </c>
      <c r="N27" s="88">
        <f t="shared" si="13"/>
        <v>-4</v>
      </c>
      <c r="O27" s="45"/>
    </row>
    <row r="28" spans="2:15" s="44" customFormat="1" x14ac:dyDescent="0.3">
      <c r="B28" s="93">
        <v>22</v>
      </c>
      <c r="C28" s="50">
        <f t="shared" si="7"/>
        <v>45769</v>
      </c>
      <c r="D28" s="113" t="s">
        <v>46</v>
      </c>
      <c r="E28" s="114" t="s">
        <v>113</v>
      </c>
      <c r="F28" s="115" t="s">
        <v>62</v>
      </c>
      <c r="G28" s="116" t="s">
        <v>114</v>
      </c>
      <c r="H28" s="117">
        <v>1.89</v>
      </c>
      <c r="I28" s="118">
        <v>4</v>
      </c>
      <c r="J28" s="119" t="s">
        <v>65</v>
      </c>
      <c r="K28" s="120" t="s">
        <v>66</v>
      </c>
      <c r="L28" s="48">
        <f t="shared" si="11"/>
        <v>3.5599999999999996</v>
      </c>
      <c r="M28" s="87">
        <f t="shared" si="12"/>
        <v>7.1199999999999986E-2</v>
      </c>
      <c r="N28" s="88">
        <f t="shared" si="13"/>
        <v>3.4887999999999995</v>
      </c>
      <c r="O28" s="45"/>
    </row>
    <row r="29" spans="2:15" s="44" customFormat="1" x14ac:dyDescent="0.3">
      <c r="B29" s="93">
        <v>23</v>
      </c>
      <c r="C29" s="50">
        <f t="shared" si="7"/>
        <v>45770</v>
      </c>
      <c r="D29" s="114" t="s">
        <v>46</v>
      </c>
      <c r="E29" s="114" t="s">
        <v>115</v>
      </c>
      <c r="F29" s="115" t="s">
        <v>53</v>
      </c>
      <c r="G29" s="121" t="s">
        <v>116</v>
      </c>
      <c r="H29" s="122">
        <v>1.9</v>
      </c>
      <c r="I29" s="118">
        <v>4</v>
      </c>
      <c r="J29" s="119" t="s">
        <v>82</v>
      </c>
      <c r="K29" s="120" t="s">
        <v>51</v>
      </c>
      <c r="L29" s="48">
        <f t="shared" si="11"/>
        <v>-4</v>
      </c>
      <c r="M29" s="87">
        <f t="shared" si="12"/>
        <v>0</v>
      </c>
      <c r="N29" s="88">
        <f t="shared" si="13"/>
        <v>-4</v>
      </c>
      <c r="O29" s="45"/>
    </row>
    <row r="30" spans="2:15" s="44" customFormat="1" x14ac:dyDescent="0.3">
      <c r="B30" s="93">
        <v>24</v>
      </c>
      <c r="C30" s="50">
        <f t="shared" si="7"/>
        <v>45771</v>
      </c>
      <c r="D30" s="114" t="s">
        <v>102</v>
      </c>
      <c r="E30" s="114" t="s">
        <v>117</v>
      </c>
      <c r="F30" s="115" t="s">
        <v>62</v>
      </c>
      <c r="G30" s="121" t="s">
        <v>118</v>
      </c>
      <c r="H30" s="122">
        <v>2.54</v>
      </c>
      <c r="I30" s="118">
        <v>4</v>
      </c>
      <c r="J30" s="127" t="s">
        <v>50</v>
      </c>
      <c r="K30" s="120" t="s">
        <v>66</v>
      </c>
      <c r="L30" s="48">
        <f t="shared" si="11"/>
        <v>6.16</v>
      </c>
      <c r="M30" s="87">
        <f t="shared" si="12"/>
        <v>0.1232</v>
      </c>
      <c r="N30" s="88">
        <f t="shared" si="13"/>
        <v>6.0368000000000004</v>
      </c>
      <c r="O30" s="45"/>
    </row>
    <row r="31" spans="2:15" s="44" customFormat="1" x14ac:dyDescent="0.3">
      <c r="B31" s="93">
        <v>25</v>
      </c>
      <c r="C31" s="50">
        <f t="shared" si="7"/>
        <v>45772</v>
      </c>
      <c r="D31" s="114" t="s">
        <v>119</v>
      </c>
      <c r="E31" s="114" t="s">
        <v>120</v>
      </c>
      <c r="F31" s="115" t="s">
        <v>48</v>
      </c>
      <c r="G31" s="116" t="s">
        <v>49</v>
      </c>
      <c r="H31" s="117">
        <v>1.97</v>
      </c>
      <c r="I31" s="123">
        <v>4</v>
      </c>
      <c r="J31" s="129" t="s">
        <v>121</v>
      </c>
      <c r="K31" s="125" t="s">
        <v>51</v>
      </c>
      <c r="L31" s="48">
        <f t="shared" si="11"/>
        <v>-4</v>
      </c>
      <c r="M31" s="87">
        <f t="shared" si="12"/>
        <v>0</v>
      </c>
      <c r="N31" s="88">
        <f t="shared" si="13"/>
        <v>-4</v>
      </c>
      <c r="O31" s="45"/>
    </row>
    <row r="32" spans="2:15" s="44" customFormat="1" x14ac:dyDescent="0.3">
      <c r="B32" s="93">
        <v>26</v>
      </c>
      <c r="C32" s="50">
        <f t="shared" si="7"/>
        <v>45773</v>
      </c>
      <c r="D32" s="113" t="s">
        <v>122</v>
      </c>
      <c r="E32" s="114" t="s">
        <v>123</v>
      </c>
      <c r="F32" s="115" t="s">
        <v>48</v>
      </c>
      <c r="G32" s="116" t="s">
        <v>49</v>
      </c>
      <c r="H32" s="117">
        <v>1.85</v>
      </c>
      <c r="I32" s="118">
        <v>4</v>
      </c>
      <c r="J32" s="119" t="s">
        <v>76</v>
      </c>
      <c r="K32" s="120" t="s">
        <v>51</v>
      </c>
      <c r="L32" s="48">
        <f t="shared" si="11"/>
        <v>-4</v>
      </c>
      <c r="M32" s="87">
        <f t="shared" si="12"/>
        <v>0</v>
      </c>
      <c r="N32" s="88">
        <f t="shared" si="13"/>
        <v>-4</v>
      </c>
      <c r="O32" s="45"/>
    </row>
    <row r="33" spans="2:15" s="44" customFormat="1" x14ac:dyDescent="0.3">
      <c r="B33" s="93">
        <v>27</v>
      </c>
      <c r="C33" s="50">
        <f t="shared" si="7"/>
        <v>45774</v>
      </c>
      <c r="D33" s="114" t="s">
        <v>46</v>
      </c>
      <c r="E33" s="114" t="s">
        <v>124</v>
      </c>
      <c r="F33" s="115" t="s">
        <v>62</v>
      </c>
      <c r="G33" s="121" t="s">
        <v>125</v>
      </c>
      <c r="H33" s="117">
        <v>1.81</v>
      </c>
      <c r="I33" s="118">
        <v>4</v>
      </c>
      <c r="J33" s="119" t="s">
        <v>126</v>
      </c>
      <c r="K33" s="120" t="s">
        <v>51</v>
      </c>
      <c r="L33" s="48">
        <f t="shared" si="11"/>
        <v>-4</v>
      </c>
      <c r="M33" s="87">
        <f t="shared" si="12"/>
        <v>0</v>
      </c>
      <c r="N33" s="88">
        <f t="shared" si="13"/>
        <v>-4</v>
      </c>
      <c r="O33" s="45"/>
    </row>
    <row r="34" spans="2:15" s="44" customFormat="1" x14ac:dyDescent="0.3">
      <c r="B34" s="93">
        <v>28</v>
      </c>
      <c r="C34" s="50">
        <f t="shared" si="7"/>
        <v>45775</v>
      </c>
      <c r="D34" s="114" t="s">
        <v>60</v>
      </c>
      <c r="E34" s="114" t="s">
        <v>127</v>
      </c>
      <c r="F34" s="115" t="s">
        <v>62</v>
      </c>
      <c r="G34" s="116" t="s">
        <v>128</v>
      </c>
      <c r="H34" s="117">
        <v>1.88</v>
      </c>
      <c r="I34" s="118">
        <v>4</v>
      </c>
      <c r="J34" s="119" t="s">
        <v>129</v>
      </c>
      <c r="K34" s="120" t="s">
        <v>51</v>
      </c>
      <c r="L34" s="48">
        <f t="shared" si="11"/>
        <v>-4</v>
      </c>
      <c r="M34" s="87">
        <f t="shared" si="12"/>
        <v>0</v>
      </c>
      <c r="N34" s="88">
        <f t="shared" si="13"/>
        <v>-4</v>
      </c>
      <c r="O34" s="45"/>
    </row>
    <row r="35" spans="2:15" s="44" customFormat="1" x14ac:dyDescent="0.3">
      <c r="B35" s="93">
        <v>29</v>
      </c>
      <c r="C35" s="50">
        <f t="shared" si="7"/>
        <v>45776</v>
      </c>
      <c r="D35" s="113" t="s">
        <v>74</v>
      </c>
      <c r="E35" s="114" t="s">
        <v>130</v>
      </c>
      <c r="F35" s="115" t="s">
        <v>48</v>
      </c>
      <c r="G35" s="116" t="s">
        <v>49</v>
      </c>
      <c r="H35" s="117">
        <v>1.8</v>
      </c>
      <c r="I35" s="118">
        <v>4</v>
      </c>
      <c r="J35" s="119" t="s">
        <v>88</v>
      </c>
      <c r="K35" s="120" t="s">
        <v>51</v>
      </c>
      <c r="L35" s="48">
        <f t="shared" si="11"/>
        <v>-4</v>
      </c>
      <c r="M35" s="87">
        <f t="shared" si="12"/>
        <v>0</v>
      </c>
      <c r="N35" s="88">
        <f t="shared" si="13"/>
        <v>-4</v>
      </c>
      <c r="O35" s="45"/>
    </row>
    <row r="36" spans="2:15" s="44" customFormat="1" x14ac:dyDescent="0.3">
      <c r="B36" s="93">
        <v>30</v>
      </c>
      <c r="C36" s="50">
        <f t="shared" si="7"/>
        <v>45777</v>
      </c>
      <c r="D36" s="114" t="s">
        <v>74</v>
      </c>
      <c r="E36" s="114" t="s">
        <v>131</v>
      </c>
      <c r="F36" s="115" t="s">
        <v>53</v>
      </c>
      <c r="G36" s="121" t="s">
        <v>132</v>
      </c>
      <c r="H36" s="122">
        <v>2.12</v>
      </c>
      <c r="I36" s="118">
        <v>4</v>
      </c>
      <c r="J36" s="119" t="s">
        <v>133</v>
      </c>
      <c r="K36" s="120" t="s">
        <v>51</v>
      </c>
      <c r="L36" s="48">
        <f t="shared" si="11"/>
        <v>-4</v>
      </c>
      <c r="M36" s="87">
        <f t="shared" si="12"/>
        <v>0</v>
      </c>
      <c r="N36" s="88">
        <f t="shared" si="13"/>
        <v>-4</v>
      </c>
      <c r="O36" s="45"/>
    </row>
    <row r="37" spans="2:15" s="44" customFormat="1" x14ac:dyDescent="0.3">
      <c r="B37" s="94"/>
      <c r="C37" s="95"/>
      <c r="D37" s="96"/>
      <c r="E37" s="97"/>
      <c r="F37" s="98"/>
      <c r="G37" s="98"/>
      <c r="H37" s="98"/>
      <c r="I37" s="99">
        <f>SUM(I7:I36)</f>
        <v>120</v>
      </c>
      <c r="J37" s="100" t="s">
        <v>27</v>
      </c>
      <c r="K37" s="101" t="s">
        <v>11</v>
      </c>
      <c r="L37" s="102">
        <f>SUM(L7:L36)</f>
        <v>-16.520000000000003</v>
      </c>
      <c r="M37" s="102">
        <f>SUM(M7:M36)</f>
        <v>1.1095999999999999</v>
      </c>
      <c r="N37" s="103">
        <f>L37-M37</f>
        <v>-17.629600000000003</v>
      </c>
      <c r="O37" s="45"/>
    </row>
    <row r="38" spans="2:15" s="44" customFormat="1" x14ac:dyDescent="0.3">
      <c r="B38" s="94"/>
      <c r="C38" s="104"/>
      <c r="D38" s="105"/>
      <c r="E38" s="106"/>
      <c r="F38" s="107"/>
      <c r="G38" s="108"/>
      <c r="H38" s="109"/>
      <c r="I38" s="108"/>
      <c r="J38" s="108"/>
      <c r="K38" s="108"/>
      <c r="L38" s="109"/>
      <c r="M38" s="110"/>
      <c r="N38" s="111"/>
      <c r="O38" s="45"/>
    </row>
    <row r="39" spans="2:15" ht="8.25" customHeight="1" x14ac:dyDescent="0.3">
      <c r="C39" s="54"/>
      <c r="D39" s="55"/>
      <c r="E39" s="56"/>
      <c r="F39"/>
      <c r="H39" s="57"/>
      <c r="J39"/>
      <c r="K39" s="58"/>
      <c r="L39" s="57"/>
      <c r="N39" s="59"/>
      <c r="O39"/>
    </row>
    <row r="40" spans="2:15" x14ac:dyDescent="0.3">
      <c r="C40" s="54"/>
      <c r="D40" s="55"/>
      <c r="E40" s="56"/>
      <c r="F40"/>
      <c r="H40" s="57"/>
      <c r="J40"/>
      <c r="K40" s="58"/>
      <c r="L40" s="57"/>
      <c r="N40" s="59"/>
      <c r="O40"/>
    </row>
    <row r="41" spans="2:15" x14ac:dyDescent="0.3">
      <c r="C41" s="54"/>
      <c r="D41" s="55"/>
      <c r="E41" s="56"/>
      <c r="F41"/>
      <c r="H41" s="57"/>
      <c r="J41"/>
      <c r="K41" s="58"/>
      <c r="L41" s="57"/>
      <c r="N41" s="59"/>
      <c r="O41"/>
    </row>
    <row r="42" spans="2:15" x14ac:dyDescent="0.3">
      <c r="C42" s="54"/>
      <c r="D42" s="55"/>
      <c r="E42" s="56"/>
      <c r="F42"/>
      <c r="H42" s="57"/>
      <c r="J42"/>
      <c r="K42" s="58"/>
      <c r="L42" s="57"/>
      <c r="N42" s="59"/>
      <c r="O42"/>
    </row>
    <row r="43" spans="2:15" x14ac:dyDescent="0.3">
      <c r="C43" s="54"/>
      <c r="D43" s="55"/>
      <c r="E43" s="56"/>
      <c r="F43"/>
      <c r="H43" s="57"/>
      <c r="J43"/>
      <c r="K43" s="58"/>
      <c r="L43" s="57"/>
      <c r="N43" s="59"/>
      <c r="O43"/>
    </row>
    <row r="44" spans="2:15" x14ac:dyDescent="0.3">
      <c r="C44" s="54"/>
      <c r="D44" s="55"/>
      <c r="E44" s="56"/>
      <c r="F44"/>
      <c r="H44" s="57"/>
      <c r="J44"/>
      <c r="K44" s="58"/>
      <c r="L44" s="57"/>
      <c r="N44" s="59"/>
      <c r="O44"/>
    </row>
    <row r="45" spans="2:15" x14ac:dyDescent="0.3">
      <c r="C45" s="54"/>
      <c r="D45" s="55"/>
      <c r="E45" s="56"/>
      <c r="H45" s="57"/>
      <c r="J45"/>
      <c r="K45" s="58"/>
      <c r="L45" s="57"/>
      <c r="N45" s="59"/>
      <c r="O45"/>
    </row>
    <row r="46" spans="2:15" x14ac:dyDescent="0.3">
      <c r="C46" s="54"/>
      <c r="D46" s="55"/>
      <c r="E46" s="56"/>
      <c r="F46"/>
      <c r="H46" s="57"/>
      <c r="J46"/>
      <c r="K46" s="58"/>
      <c r="L46" s="57"/>
      <c r="N46" s="59"/>
      <c r="O46"/>
    </row>
    <row r="47" spans="2:15" x14ac:dyDescent="0.3">
      <c r="C47" s="54"/>
      <c r="D47" s="55"/>
      <c r="E47" s="56"/>
      <c r="F47"/>
      <c r="H47" s="57"/>
      <c r="J47"/>
      <c r="K47" s="58"/>
      <c r="L47" s="57"/>
      <c r="N47" s="59"/>
      <c r="O47"/>
    </row>
    <row r="48" spans="2:15" x14ac:dyDescent="0.3">
      <c r="C48" s="54"/>
      <c r="D48" s="55"/>
      <c r="E48" s="56"/>
      <c r="F48"/>
      <c r="H48" s="57"/>
      <c r="J48"/>
      <c r="K48" s="58"/>
      <c r="L48" s="57"/>
      <c r="N48" s="59"/>
      <c r="O48"/>
    </row>
    <row r="49" spans="3:15" x14ac:dyDescent="0.3">
      <c r="C49" s="54"/>
      <c r="D49" s="55"/>
      <c r="E49" s="56"/>
      <c r="F49"/>
      <c r="H49" s="57"/>
      <c r="J49"/>
      <c r="K49" s="58"/>
      <c r="L49" s="57"/>
      <c r="N49" s="59"/>
      <c r="O49"/>
    </row>
    <row r="50" spans="3:15" x14ac:dyDescent="0.3">
      <c r="C50" s="54"/>
      <c r="D50" s="55"/>
      <c r="E50" s="56"/>
      <c r="F50"/>
      <c r="H50" s="57"/>
      <c r="J50"/>
      <c r="K50" s="58"/>
      <c r="L50" s="57"/>
      <c r="N50" s="59"/>
      <c r="O50"/>
    </row>
    <row r="51" spans="3:15" x14ac:dyDescent="0.3">
      <c r="C51" s="54"/>
      <c r="D51" s="55"/>
      <c r="E51" s="56"/>
      <c r="F51"/>
      <c r="H51" s="57"/>
      <c r="J51"/>
      <c r="K51" s="58"/>
      <c r="L51" s="57"/>
      <c r="N51" s="59"/>
      <c r="O51"/>
    </row>
    <row r="52" spans="3:15" x14ac:dyDescent="0.3">
      <c r="C52" s="54"/>
      <c r="D52" s="55"/>
      <c r="E52" s="56"/>
      <c r="F52"/>
      <c r="H52" s="57"/>
      <c r="J52"/>
      <c r="K52" s="58"/>
      <c r="L52" s="57"/>
      <c r="N52" s="59"/>
      <c r="O52"/>
    </row>
    <row r="53" spans="3:15" x14ac:dyDescent="0.3">
      <c r="C53" s="54"/>
      <c r="D53" s="55"/>
      <c r="E53" s="56"/>
      <c r="F53"/>
      <c r="H53" s="57"/>
      <c r="J53"/>
      <c r="K53" s="58"/>
      <c r="L53" s="57"/>
      <c r="N53" s="59"/>
      <c r="O53"/>
    </row>
    <row r="54" spans="3:15" x14ac:dyDescent="0.3">
      <c r="C54" s="54"/>
      <c r="D54" s="55"/>
      <c r="E54" s="56"/>
      <c r="F54"/>
      <c r="H54" s="57"/>
      <c r="J54"/>
      <c r="K54" s="58"/>
      <c r="L54" s="57"/>
      <c r="N54" s="59"/>
      <c r="O54"/>
    </row>
    <row r="55" spans="3:15" x14ac:dyDescent="0.3">
      <c r="C55" s="54"/>
      <c r="D55" s="55"/>
      <c r="E55" s="56"/>
      <c r="F55"/>
      <c r="H55" s="57"/>
      <c r="J55"/>
      <c r="K55" s="58"/>
      <c r="L55" s="57"/>
      <c r="N55" s="59"/>
      <c r="O55"/>
    </row>
    <row r="56" spans="3:15" x14ac:dyDescent="0.3">
      <c r="C56" s="54"/>
      <c r="D56" s="55"/>
      <c r="E56" s="56"/>
      <c r="F56"/>
      <c r="H56" s="57"/>
      <c r="J56"/>
      <c r="K56" s="58"/>
      <c r="L56" s="57"/>
      <c r="N56" s="59"/>
      <c r="O56"/>
    </row>
    <row r="57" spans="3:15" x14ac:dyDescent="0.3">
      <c r="C57" s="54"/>
      <c r="D57" s="55"/>
      <c r="E57" s="56"/>
      <c r="F57"/>
      <c r="H57" s="57"/>
      <c r="J57"/>
      <c r="K57" s="58"/>
      <c r="L57" s="57"/>
      <c r="N57" s="59"/>
      <c r="O57"/>
    </row>
    <row r="58" spans="3:15" x14ac:dyDescent="0.3">
      <c r="C58" s="54"/>
      <c r="D58" s="55"/>
      <c r="E58" s="56"/>
      <c r="F58"/>
      <c r="H58" s="57"/>
      <c r="J58"/>
      <c r="K58" s="58"/>
      <c r="L58" s="57"/>
      <c r="N58" s="59"/>
      <c r="O58"/>
    </row>
    <row r="59" spans="3:15" x14ac:dyDescent="0.3">
      <c r="C59" s="54"/>
      <c r="D59" s="55"/>
      <c r="E59" s="56"/>
      <c r="F59"/>
      <c r="H59" s="57"/>
      <c r="J59"/>
      <c r="K59" s="58"/>
      <c r="L59" s="57"/>
      <c r="N59" s="59"/>
      <c r="O59"/>
    </row>
    <row r="60" spans="3:15" x14ac:dyDescent="0.3">
      <c r="C60" s="54"/>
      <c r="D60" s="55"/>
      <c r="E60" s="56"/>
      <c r="F60"/>
      <c r="H60" s="57"/>
      <c r="J60"/>
      <c r="K60" s="58"/>
      <c r="L60" s="57"/>
      <c r="N60" s="59"/>
      <c r="O60"/>
    </row>
    <row r="61" spans="3:15" x14ac:dyDescent="0.3">
      <c r="C61" s="54"/>
      <c r="D61" s="55"/>
      <c r="E61" s="56"/>
      <c r="F61"/>
      <c r="H61" s="57"/>
      <c r="J61"/>
      <c r="K61" s="58"/>
      <c r="L61" s="57"/>
      <c r="N61" s="59"/>
      <c r="O61"/>
    </row>
    <row r="62" spans="3:15" x14ac:dyDescent="0.3">
      <c r="C62" s="54"/>
      <c r="D62" s="55"/>
      <c r="E62" s="56"/>
      <c r="F62"/>
      <c r="H62" s="57"/>
      <c r="J62"/>
      <c r="K62" s="58"/>
      <c r="L62" s="57"/>
      <c r="N62" s="59"/>
      <c r="O62"/>
    </row>
    <row r="63" spans="3:15" x14ac:dyDescent="0.3">
      <c r="C63" s="54"/>
      <c r="D63" s="55"/>
      <c r="E63" s="56"/>
      <c r="F63"/>
      <c r="H63" s="57"/>
      <c r="J63"/>
      <c r="K63" s="58"/>
      <c r="L63" s="57"/>
      <c r="N63" s="59"/>
      <c r="O63"/>
    </row>
  </sheetData>
  <mergeCells count="5">
    <mergeCell ref="G2:G4"/>
    <mergeCell ref="L2:M2"/>
    <mergeCell ref="L3:M3"/>
    <mergeCell ref="L4:M4"/>
    <mergeCell ref="B2:F4"/>
  </mergeCells>
  <conditionalFormatting sqref="K6:K63">
    <cfRule type="cellIs" dxfId="53" priority="1" operator="equal">
      <formula>"L"</formula>
    </cfRule>
    <cfRule type="cellIs" dxfId="52" priority="2" operator="equal">
      <formula>"D"</formula>
    </cfRule>
    <cfRule type="cellIs" dxfId="51" priority="3" operator="equal">
      <formula>"W"</formula>
    </cfRule>
  </conditionalFormatting>
  <conditionalFormatting sqref="L1 L5 L64:L1048576">
    <cfRule type="cellIs" dxfId="50" priority="171" operator="equal">
      <formula>"L"</formula>
    </cfRule>
    <cfRule type="cellIs" dxfId="49" priority="172" operator="equal">
      <formula>"D"</formula>
    </cfRule>
    <cfRule type="cellIs" dxfId="48" priority="173" operator="equal">
      <formula>"W"</formula>
    </cfRule>
  </conditionalFormatting>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D35"/>
  <sheetViews>
    <sheetView showGridLines="0" workbookViewId="0">
      <pane ySplit="2" topLeftCell="A3" activePane="bottomLeft" state="frozen"/>
      <selection pane="bottomLeft" activeCell="Q22" sqref="Q22"/>
    </sheetView>
  </sheetViews>
  <sheetFormatPr defaultRowHeight="14.4" x14ac:dyDescent="0.3"/>
  <cols>
    <col min="1" max="1" width="3.6640625" customWidth="1"/>
    <col min="3" max="3" width="23" bestFit="1" customWidth="1"/>
    <col min="4" max="4" width="17.88671875" bestFit="1" customWidth="1"/>
  </cols>
  <sheetData>
    <row r="2" spans="2:4" ht="25.2" x14ac:dyDescent="0.45">
      <c r="B2" s="43" t="s">
        <v>45</v>
      </c>
    </row>
    <row r="4" spans="2:4" ht="21" customHeight="1" x14ac:dyDescent="0.3">
      <c r="B4" s="39" t="s">
        <v>0</v>
      </c>
      <c r="C4" s="39" t="s">
        <v>42</v>
      </c>
      <c r="D4" s="39" t="s">
        <v>134</v>
      </c>
    </row>
    <row r="5" spans="2:4" x14ac:dyDescent="0.3">
      <c r="B5" s="42">
        <v>0</v>
      </c>
      <c r="C5" s="40">
        <v>0</v>
      </c>
      <c r="D5" s="41">
        <v>0</v>
      </c>
    </row>
    <row r="6" spans="2:4" x14ac:dyDescent="0.3">
      <c r="B6" s="42">
        <v>1</v>
      </c>
      <c r="C6" s="40">
        <f>'FTR - Results'!N7</f>
        <v>-4</v>
      </c>
      <c r="D6" s="41">
        <f>D5+C6</f>
        <v>-4</v>
      </c>
    </row>
    <row r="7" spans="2:4" x14ac:dyDescent="0.3">
      <c r="B7" s="42">
        <v>2</v>
      </c>
      <c r="C7" s="40">
        <f>'FTR - Results'!N8</f>
        <v>0</v>
      </c>
      <c r="D7" s="41">
        <f t="shared" ref="D7:D35" si="0">D6+C7</f>
        <v>-4</v>
      </c>
    </row>
    <row r="8" spans="2:4" x14ac:dyDescent="0.3">
      <c r="B8" s="42">
        <v>3</v>
      </c>
      <c r="C8" s="40">
        <f>'FTR - Results'!N9</f>
        <v>-4</v>
      </c>
      <c r="D8" s="41">
        <f t="shared" si="0"/>
        <v>-8</v>
      </c>
    </row>
    <row r="9" spans="2:4" x14ac:dyDescent="0.3">
      <c r="B9" s="42">
        <v>4</v>
      </c>
      <c r="C9" s="40">
        <f>'FTR - Results'!N10</f>
        <v>-4</v>
      </c>
      <c r="D9" s="41">
        <f t="shared" si="0"/>
        <v>-12</v>
      </c>
    </row>
    <row r="10" spans="2:4" x14ac:dyDescent="0.3">
      <c r="B10" s="42">
        <v>5</v>
      </c>
      <c r="C10" s="40">
        <f>'FTR - Results'!N11</f>
        <v>3.1360000000000001</v>
      </c>
      <c r="D10" s="41">
        <f t="shared" si="0"/>
        <v>-8.8640000000000008</v>
      </c>
    </row>
    <row r="11" spans="2:4" x14ac:dyDescent="0.3">
      <c r="B11" s="42">
        <v>6</v>
      </c>
      <c r="C11" s="40">
        <f>'FTR - Results'!N12</f>
        <v>-4</v>
      </c>
      <c r="D11" s="41">
        <f t="shared" si="0"/>
        <v>-12.864000000000001</v>
      </c>
    </row>
    <row r="12" spans="2:4" x14ac:dyDescent="0.3">
      <c r="B12" s="42">
        <v>7</v>
      </c>
      <c r="C12" s="40">
        <f>'FTR - Results'!N13</f>
        <v>5.1743999999999994</v>
      </c>
      <c r="D12" s="41">
        <f t="shared" si="0"/>
        <v>-7.6896000000000013</v>
      </c>
    </row>
    <row r="13" spans="2:4" x14ac:dyDescent="0.3">
      <c r="B13" s="42">
        <v>8</v>
      </c>
      <c r="C13" s="40">
        <f>'FTR - Results'!N14</f>
        <v>-4</v>
      </c>
      <c r="D13" s="41">
        <f t="shared" si="0"/>
        <v>-11.689600000000002</v>
      </c>
    </row>
    <row r="14" spans="2:4" x14ac:dyDescent="0.3">
      <c r="B14" s="42">
        <v>9</v>
      </c>
      <c r="C14" s="40">
        <f>'FTR - Results'!N15</f>
        <v>3.7631999999999999</v>
      </c>
      <c r="D14" s="41">
        <f t="shared" si="0"/>
        <v>-7.9264000000000028</v>
      </c>
    </row>
    <row r="15" spans="2:4" x14ac:dyDescent="0.3">
      <c r="B15" s="42">
        <v>10</v>
      </c>
      <c r="C15" s="40">
        <f>'FTR - Results'!N16</f>
        <v>9.4079999999999995</v>
      </c>
      <c r="D15" s="41">
        <f t="shared" si="0"/>
        <v>1.4815999999999967</v>
      </c>
    </row>
    <row r="16" spans="2:4" x14ac:dyDescent="0.3">
      <c r="B16" s="42">
        <v>11</v>
      </c>
      <c r="C16" s="40">
        <f>'FTR - Results'!N17</f>
        <v>3.9984000000000002</v>
      </c>
      <c r="D16" s="41">
        <f t="shared" si="0"/>
        <v>5.4799999999999969</v>
      </c>
    </row>
    <row r="17" spans="2:4" x14ac:dyDescent="0.3">
      <c r="B17" s="42">
        <v>12</v>
      </c>
      <c r="C17" s="40">
        <f>'FTR - Results'!N18</f>
        <v>-4</v>
      </c>
      <c r="D17" s="41">
        <f t="shared" si="0"/>
        <v>1.4799999999999969</v>
      </c>
    </row>
    <row r="18" spans="2:4" x14ac:dyDescent="0.3">
      <c r="B18" s="42">
        <v>13</v>
      </c>
      <c r="C18" s="40">
        <f>'FTR - Results'!N19</f>
        <v>5.4879999999999995</v>
      </c>
      <c r="D18" s="41">
        <f t="shared" si="0"/>
        <v>6.9679999999999964</v>
      </c>
    </row>
    <row r="19" spans="2:4" x14ac:dyDescent="0.3">
      <c r="B19" s="42">
        <v>14</v>
      </c>
      <c r="C19" s="40">
        <f>'FTR - Results'!N20</f>
        <v>-4</v>
      </c>
      <c r="D19" s="41">
        <f t="shared" si="0"/>
        <v>2.9679999999999964</v>
      </c>
    </row>
    <row r="20" spans="2:4" x14ac:dyDescent="0.3">
      <c r="B20" s="42">
        <v>15</v>
      </c>
      <c r="C20" s="40">
        <f>'FTR - Results'!N21</f>
        <v>5.7232000000000003</v>
      </c>
      <c r="D20" s="41">
        <f t="shared" si="0"/>
        <v>8.6911999999999967</v>
      </c>
    </row>
    <row r="21" spans="2:4" x14ac:dyDescent="0.3">
      <c r="B21" s="42">
        <v>16</v>
      </c>
      <c r="C21" s="40">
        <f>'FTR - Results'!N22</f>
        <v>-4</v>
      </c>
      <c r="D21" s="41">
        <f t="shared" si="0"/>
        <v>4.6911999999999967</v>
      </c>
    </row>
    <row r="22" spans="2:4" x14ac:dyDescent="0.3">
      <c r="B22" s="42">
        <v>17</v>
      </c>
      <c r="C22" s="40">
        <f>'FTR - Results'!N23</f>
        <v>2.9007999999999998</v>
      </c>
      <c r="D22" s="41">
        <f t="shared" si="0"/>
        <v>7.591999999999997</v>
      </c>
    </row>
    <row r="23" spans="2:4" x14ac:dyDescent="0.3">
      <c r="B23" s="42">
        <v>18</v>
      </c>
      <c r="C23" s="40">
        <f>'FTR - Results'!N24</f>
        <v>-4</v>
      </c>
      <c r="D23" s="41">
        <f t="shared" si="0"/>
        <v>3.591999999999997</v>
      </c>
    </row>
    <row r="24" spans="2:4" x14ac:dyDescent="0.3">
      <c r="B24" s="42">
        <v>19</v>
      </c>
      <c r="C24" s="40">
        <f>'FTR - Results'!N25</f>
        <v>-4</v>
      </c>
      <c r="D24" s="41">
        <f t="shared" si="0"/>
        <v>-0.40800000000000303</v>
      </c>
    </row>
    <row r="25" spans="2:4" x14ac:dyDescent="0.3">
      <c r="B25" s="42">
        <v>20</v>
      </c>
      <c r="C25" s="40">
        <f>'FTR - Results'!N26</f>
        <v>5.2527999999999997</v>
      </c>
      <c r="D25" s="41">
        <f t="shared" si="0"/>
        <v>4.8447999999999967</v>
      </c>
    </row>
    <row r="26" spans="2:4" x14ac:dyDescent="0.3">
      <c r="B26" s="42">
        <v>21</v>
      </c>
      <c r="C26" s="40">
        <f>'FTR - Results'!N27</f>
        <v>-4</v>
      </c>
      <c r="D26" s="41">
        <f t="shared" si="0"/>
        <v>0.84479999999999666</v>
      </c>
    </row>
    <row r="27" spans="2:4" x14ac:dyDescent="0.3">
      <c r="B27" s="42">
        <v>22</v>
      </c>
      <c r="C27" s="40">
        <f>'FTR - Results'!N28</f>
        <v>3.4887999999999995</v>
      </c>
      <c r="D27" s="41">
        <f t="shared" si="0"/>
        <v>4.3335999999999961</v>
      </c>
    </row>
    <row r="28" spans="2:4" x14ac:dyDescent="0.3">
      <c r="B28" s="42">
        <v>23</v>
      </c>
      <c r="C28" s="40">
        <f>'FTR - Results'!N29</f>
        <v>-4</v>
      </c>
      <c r="D28" s="41">
        <f t="shared" si="0"/>
        <v>0.33359999999999612</v>
      </c>
    </row>
    <row r="29" spans="2:4" x14ac:dyDescent="0.3">
      <c r="B29" s="42">
        <v>24</v>
      </c>
      <c r="C29" s="40">
        <f>'FTR - Results'!N30</f>
        <v>6.0368000000000004</v>
      </c>
      <c r="D29" s="41">
        <f t="shared" si="0"/>
        <v>6.3703999999999965</v>
      </c>
    </row>
    <row r="30" spans="2:4" x14ac:dyDescent="0.3">
      <c r="B30" s="42">
        <v>25</v>
      </c>
      <c r="C30" s="40">
        <f>'FTR - Results'!N31</f>
        <v>-4</v>
      </c>
      <c r="D30" s="41">
        <f t="shared" si="0"/>
        <v>2.3703999999999965</v>
      </c>
    </row>
    <row r="31" spans="2:4" x14ac:dyDescent="0.3">
      <c r="B31" s="42">
        <v>26</v>
      </c>
      <c r="C31" s="40">
        <f>'FTR - Results'!N32</f>
        <v>-4</v>
      </c>
      <c r="D31" s="41">
        <f t="shared" si="0"/>
        <v>-1.6296000000000035</v>
      </c>
    </row>
    <row r="32" spans="2:4" x14ac:dyDescent="0.3">
      <c r="B32" s="42">
        <v>27</v>
      </c>
      <c r="C32" s="40">
        <f>'FTR - Results'!N33</f>
        <v>-4</v>
      </c>
      <c r="D32" s="41">
        <f t="shared" si="0"/>
        <v>-5.6296000000000035</v>
      </c>
    </row>
    <row r="33" spans="2:4" x14ac:dyDescent="0.3">
      <c r="B33" s="42">
        <v>28</v>
      </c>
      <c r="C33" s="40">
        <f>'FTR - Results'!N34</f>
        <v>-4</v>
      </c>
      <c r="D33" s="41">
        <f t="shared" si="0"/>
        <v>-9.6296000000000035</v>
      </c>
    </row>
    <row r="34" spans="2:4" x14ac:dyDescent="0.3">
      <c r="B34" s="42">
        <v>29</v>
      </c>
      <c r="C34" s="40">
        <f>'FTR - Results'!N35</f>
        <v>-4</v>
      </c>
      <c r="D34" s="41">
        <f t="shared" si="0"/>
        <v>-13.629600000000003</v>
      </c>
    </row>
    <row r="35" spans="2:4" x14ac:dyDescent="0.3">
      <c r="B35" s="42">
        <v>30</v>
      </c>
      <c r="C35" s="40">
        <f>'FTR - Results'!N36</f>
        <v>-4</v>
      </c>
      <c r="D35" s="41">
        <f t="shared" si="0"/>
        <v>-17.629600000000003</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O36"/>
  <sheetViews>
    <sheetView showGridLines="0" workbookViewId="0">
      <pane ySplit="6" topLeftCell="A20" activePane="bottomLeft" state="frozen"/>
      <selection pane="bottomLeft" activeCell="O3" sqref="O3"/>
    </sheetView>
  </sheetViews>
  <sheetFormatPr defaultRowHeight="14.4" x14ac:dyDescent="0.3"/>
  <cols>
    <col min="1" max="1" width="1.44140625" customWidth="1"/>
    <col min="2" max="2" width="5.6640625" customWidth="1"/>
    <col min="3" max="3" width="12.88671875" customWidth="1"/>
    <col min="4" max="4" width="13.33203125" customWidth="1"/>
    <col min="5" max="5" width="28.109375" customWidth="1"/>
    <col min="6" max="6" width="16" customWidth="1"/>
    <col min="7" max="7" width="21.44140625" customWidth="1"/>
    <col min="8" max="8" width="10.44140625" customWidth="1"/>
    <col min="9" max="9" width="12" customWidth="1"/>
    <col min="10" max="10" width="11.109375" style="6" customWidth="1"/>
    <col min="11" max="11" width="10" style="15" customWidth="1"/>
    <col min="12" max="12" width="12.44140625" customWidth="1"/>
    <col min="13" max="13" width="9.88671875" style="6" customWidth="1"/>
    <col min="14" max="14" width="11.33203125" customWidth="1"/>
    <col min="15" max="15" width="10.109375" bestFit="1" customWidth="1"/>
  </cols>
  <sheetData>
    <row r="1" spans="2:15" ht="7.5" customHeight="1" thickBot="1" x14ac:dyDescent="0.35"/>
    <row r="2" spans="2:15" ht="42" customHeight="1" x14ac:dyDescent="0.4">
      <c r="B2" s="16"/>
      <c r="C2" s="17"/>
      <c r="D2" s="17"/>
      <c r="E2" s="17"/>
      <c r="F2" s="21"/>
      <c r="G2" s="196" t="s">
        <v>13</v>
      </c>
      <c r="H2" s="27" t="s">
        <v>14</v>
      </c>
      <c r="I2" s="38">
        <v>1000</v>
      </c>
      <c r="J2"/>
      <c r="K2" s="22"/>
      <c r="N2" s="32" t="s">
        <v>15</v>
      </c>
      <c r="O2" s="33">
        <f>O36</f>
        <v>1070.3651098322293</v>
      </c>
    </row>
    <row r="3" spans="2:15" ht="21" customHeight="1" x14ac:dyDescent="0.4">
      <c r="B3" s="23"/>
      <c r="C3" s="24"/>
      <c r="D3" s="24"/>
      <c r="E3" s="24"/>
      <c r="F3" s="25"/>
      <c r="G3" s="197"/>
      <c r="H3" s="28" t="s">
        <v>16</v>
      </c>
      <c r="I3" s="29">
        <f>'FTR - Results'!I3</f>
        <v>45748</v>
      </c>
      <c r="J3"/>
      <c r="K3" s="22"/>
      <c r="N3" s="34" t="s">
        <v>17</v>
      </c>
      <c r="O3" s="35">
        <f>O2-I2</f>
        <v>70.365109832229336</v>
      </c>
    </row>
    <row r="4" spans="2:15" ht="21" customHeight="1" thickBot="1" x14ac:dyDescent="0.4">
      <c r="B4" s="18"/>
      <c r="C4" s="19"/>
      <c r="D4" s="20"/>
      <c r="E4" s="20"/>
      <c r="F4" s="26"/>
      <c r="G4" s="198"/>
      <c r="H4" s="30" t="s">
        <v>18</v>
      </c>
      <c r="I4" s="31">
        <v>30</v>
      </c>
      <c r="J4"/>
      <c r="K4" s="22"/>
      <c r="N4" s="36" t="s">
        <v>19</v>
      </c>
      <c r="O4" s="37">
        <f>SUM(O2-I2)/I2*100</f>
        <v>7.036510983222934</v>
      </c>
    </row>
    <row r="5" spans="2:15" ht="7.5" customHeight="1" x14ac:dyDescent="0.3"/>
    <row r="6" spans="2:15" ht="15.6" x14ac:dyDescent="0.3">
      <c r="B6" s="8" t="s">
        <v>0</v>
      </c>
      <c r="C6" s="3" t="s">
        <v>1</v>
      </c>
      <c r="D6" s="4" t="s">
        <v>43</v>
      </c>
      <c r="E6" s="5" t="s">
        <v>2</v>
      </c>
      <c r="F6" s="4" t="s">
        <v>3</v>
      </c>
      <c r="G6" s="4" t="s">
        <v>4</v>
      </c>
      <c r="H6" s="4" t="s">
        <v>5</v>
      </c>
      <c r="I6" s="4" t="s">
        <v>6</v>
      </c>
      <c r="J6" s="13" t="s">
        <v>9</v>
      </c>
      <c r="K6" s="8" t="s">
        <v>10</v>
      </c>
      <c r="L6" s="9" t="s">
        <v>7</v>
      </c>
      <c r="M6" s="7" t="s">
        <v>11</v>
      </c>
      <c r="N6" s="7" t="s">
        <v>12</v>
      </c>
      <c r="O6" s="4" t="s">
        <v>8</v>
      </c>
    </row>
    <row r="7" spans="2:15" x14ac:dyDescent="0.3">
      <c r="B7" s="11">
        <v>1</v>
      </c>
      <c r="C7" s="10">
        <f>I3</f>
        <v>45748</v>
      </c>
      <c r="D7" s="114" t="s">
        <v>46</v>
      </c>
      <c r="E7" s="114" t="s">
        <v>135</v>
      </c>
      <c r="F7" s="115" t="s">
        <v>105</v>
      </c>
      <c r="G7" s="116" t="s">
        <v>136</v>
      </c>
      <c r="H7" s="126">
        <v>1.71</v>
      </c>
      <c r="I7" s="14">
        <f>L7/16.5</f>
        <v>60.606060606060609</v>
      </c>
      <c r="J7" s="130" t="s">
        <v>50</v>
      </c>
      <c r="K7" s="131" t="s">
        <v>66</v>
      </c>
      <c r="L7" s="2">
        <f>I2</f>
        <v>1000</v>
      </c>
      <c r="M7" s="1">
        <f t="shared" ref="M7" si="0">IF(K7="w",(H7-1)*I7,-I7)</f>
        <v>43.030303030303031</v>
      </c>
      <c r="N7" s="1">
        <f t="shared" ref="N7" si="1">IF(K7="w",(M7/100*2),0)</f>
        <v>0.8606060606060606</v>
      </c>
      <c r="O7" s="12">
        <f t="shared" ref="O7" si="2">L7+M7</f>
        <v>1043.030303030303</v>
      </c>
    </row>
    <row r="8" spans="2:15" x14ac:dyDescent="0.3">
      <c r="B8" s="11">
        <v>2</v>
      </c>
      <c r="C8" s="112">
        <f t="shared" ref="C8:C36" si="3">C7+1</f>
        <v>45749</v>
      </c>
      <c r="D8" s="114" t="s">
        <v>46</v>
      </c>
      <c r="E8" s="114" t="s">
        <v>137</v>
      </c>
      <c r="F8" s="115" t="s">
        <v>62</v>
      </c>
      <c r="G8" s="116" t="s">
        <v>106</v>
      </c>
      <c r="H8" s="126">
        <v>1.78</v>
      </c>
      <c r="I8" s="14">
        <f t="shared" ref="I8:I36" si="4">L8/16.5</f>
        <v>63.213957759412303</v>
      </c>
      <c r="J8" s="130" t="s">
        <v>65</v>
      </c>
      <c r="K8" s="131" t="s">
        <v>66</v>
      </c>
      <c r="L8" s="12">
        <f t="shared" ref="L8:L9" si="5">O7</f>
        <v>1043.030303030303</v>
      </c>
      <c r="M8" s="1">
        <f t="shared" ref="M8:M9" si="6">IF(K8="w",(H8-1)*I8,-I8)</f>
        <v>49.306887052341601</v>
      </c>
      <c r="N8" s="1">
        <f t="shared" ref="N8:N9" si="7">IF(K8="w",(M8/100*2),0)</f>
        <v>0.98613774104683205</v>
      </c>
      <c r="O8" s="12">
        <f t="shared" ref="O8:O9" si="8">L8+M8</f>
        <v>1092.3371900826446</v>
      </c>
    </row>
    <row r="9" spans="2:15" x14ac:dyDescent="0.3">
      <c r="B9" s="11">
        <v>3</v>
      </c>
      <c r="C9" s="112">
        <f t="shared" si="3"/>
        <v>45750</v>
      </c>
      <c r="D9" s="114" t="s">
        <v>46</v>
      </c>
      <c r="E9" s="114" t="s">
        <v>57</v>
      </c>
      <c r="F9" s="115" t="s">
        <v>62</v>
      </c>
      <c r="G9" s="116" t="s">
        <v>138</v>
      </c>
      <c r="H9" s="126">
        <v>1.73</v>
      </c>
      <c r="I9" s="14">
        <f t="shared" si="4"/>
        <v>66.202253944402699</v>
      </c>
      <c r="J9" s="132" t="s">
        <v>50</v>
      </c>
      <c r="K9" s="131" t="s">
        <v>66</v>
      </c>
      <c r="L9" s="12">
        <f t="shared" si="5"/>
        <v>1092.3371900826446</v>
      </c>
      <c r="M9" s="1">
        <f t="shared" si="6"/>
        <v>48.327645379413966</v>
      </c>
      <c r="N9" s="1">
        <f t="shared" si="7"/>
        <v>0.96655290758827928</v>
      </c>
      <c r="O9" s="12">
        <f t="shared" si="8"/>
        <v>1140.6648354620586</v>
      </c>
    </row>
    <row r="10" spans="2:15" x14ac:dyDescent="0.3">
      <c r="B10" s="11">
        <v>4</v>
      </c>
      <c r="C10" s="10">
        <f t="shared" si="3"/>
        <v>45751</v>
      </c>
      <c r="D10" s="114" t="s">
        <v>139</v>
      </c>
      <c r="E10" s="114" t="s">
        <v>140</v>
      </c>
      <c r="F10" s="115" t="s">
        <v>48</v>
      </c>
      <c r="G10" s="116" t="s">
        <v>49</v>
      </c>
      <c r="H10" s="126">
        <v>1.88</v>
      </c>
      <c r="I10" s="14">
        <f t="shared" si="4"/>
        <v>69.131202149215667</v>
      </c>
      <c r="J10" s="130" t="s">
        <v>173</v>
      </c>
      <c r="K10" s="131" t="s">
        <v>66</v>
      </c>
      <c r="L10" s="2">
        <f t="shared" ref="L10:L12" si="9">O9</f>
        <v>1140.6648354620586</v>
      </c>
      <c r="M10" s="1">
        <f t="shared" ref="M10:M13" si="10">IF(K10="w",(H10-1)*I10,-I10)</f>
        <v>60.83545789130978</v>
      </c>
      <c r="N10" s="1">
        <f t="shared" ref="N10:N13" si="11">IF(K10="w",(M10/100*2),0)</f>
        <v>1.2167091578261955</v>
      </c>
      <c r="O10" s="12">
        <f t="shared" ref="O10:O13" si="12">L10+M10</f>
        <v>1201.5002933533683</v>
      </c>
    </row>
    <row r="11" spans="2:15" x14ac:dyDescent="0.3">
      <c r="B11" s="11">
        <v>5</v>
      </c>
      <c r="C11" s="10">
        <f t="shared" si="3"/>
        <v>45752</v>
      </c>
      <c r="D11" s="114" t="s">
        <v>60</v>
      </c>
      <c r="E11" s="114" t="s">
        <v>141</v>
      </c>
      <c r="F11" s="115" t="s">
        <v>48</v>
      </c>
      <c r="G11" s="116" t="s">
        <v>49</v>
      </c>
      <c r="H11" s="126">
        <v>1.75</v>
      </c>
      <c r="I11" s="14">
        <f t="shared" si="4"/>
        <v>72.81819959717383</v>
      </c>
      <c r="J11" s="132" t="s">
        <v>82</v>
      </c>
      <c r="K11" s="131" t="s">
        <v>66</v>
      </c>
      <c r="L11" s="2">
        <f t="shared" si="9"/>
        <v>1201.5002933533683</v>
      </c>
      <c r="M11" s="1">
        <f t="shared" si="10"/>
        <v>54.613649697880376</v>
      </c>
      <c r="N11" s="1">
        <f t="shared" si="11"/>
        <v>1.0922729939576075</v>
      </c>
      <c r="O11" s="12">
        <f t="shared" si="12"/>
        <v>1256.1139430512487</v>
      </c>
    </row>
    <row r="12" spans="2:15" x14ac:dyDescent="0.3">
      <c r="B12" s="11">
        <v>6</v>
      </c>
      <c r="C12" s="10">
        <f t="shared" si="3"/>
        <v>45753</v>
      </c>
      <c r="D12" s="114" t="s">
        <v>60</v>
      </c>
      <c r="E12" s="114" t="s">
        <v>142</v>
      </c>
      <c r="F12" s="115" t="s">
        <v>93</v>
      </c>
      <c r="G12" s="116" t="s">
        <v>94</v>
      </c>
      <c r="H12" s="126">
        <v>1.92</v>
      </c>
      <c r="I12" s="14">
        <f t="shared" si="4"/>
        <v>76.128117760681747</v>
      </c>
      <c r="J12" s="132" t="s">
        <v>88</v>
      </c>
      <c r="K12" s="131" t="s">
        <v>51</v>
      </c>
      <c r="L12" s="2">
        <f t="shared" si="9"/>
        <v>1256.1139430512487</v>
      </c>
      <c r="M12" s="1">
        <f t="shared" ref="M12" si="13">IF(K12="w",(H12-1)*I12,-I12)</f>
        <v>-76.128117760681747</v>
      </c>
      <c r="N12" s="1">
        <f t="shared" ref="N12" si="14">IF(K12="w",(M12/100*2),0)</f>
        <v>0</v>
      </c>
      <c r="O12" s="12">
        <f t="shared" ref="O12" si="15">L12+M12</f>
        <v>1179.9858252905669</v>
      </c>
    </row>
    <row r="13" spans="2:15" x14ac:dyDescent="0.3">
      <c r="B13" s="11">
        <v>7</v>
      </c>
      <c r="C13" s="10">
        <f t="shared" si="3"/>
        <v>45754</v>
      </c>
      <c r="D13" s="114" t="s">
        <v>46</v>
      </c>
      <c r="E13" s="114" t="s">
        <v>143</v>
      </c>
      <c r="F13" s="115" t="s">
        <v>53</v>
      </c>
      <c r="G13" s="116" t="s">
        <v>144</v>
      </c>
      <c r="H13" s="126">
        <v>1.8</v>
      </c>
      <c r="I13" s="14">
        <f t="shared" si="4"/>
        <v>71.514292441852547</v>
      </c>
      <c r="J13" s="130" t="s">
        <v>73</v>
      </c>
      <c r="K13" s="131" t="s">
        <v>66</v>
      </c>
      <c r="L13" s="2">
        <f t="shared" ref="L13" si="16">O12</f>
        <v>1179.9858252905669</v>
      </c>
      <c r="M13" s="1">
        <f t="shared" si="10"/>
        <v>57.211433953482043</v>
      </c>
      <c r="N13" s="1">
        <f t="shared" si="11"/>
        <v>1.1442286790696408</v>
      </c>
      <c r="O13" s="12">
        <f t="shared" si="12"/>
        <v>1237.1972592440491</v>
      </c>
    </row>
    <row r="14" spans="2:15" x14ac:dyDescent="0.3">
      <c r="B14" s="11">
        <v>8</v>
      </c>
      <c r="C14" s="10">
        <f t="shared" si="3"/>
        <v>45755</v>
      </c>
      <c r="D14" s="114" t="s">
        <v>74</v>
      </c>
      <c r="E14" s="114" t="s">
        <v>145</v>
      </c>
      <c r="F14" s="115" t="s">
        <v>48</v>
      </c>
      <c r="G14" s="116" t="s">
        <v>49</v>
      </c>
      <c r="H14" s="126">
        <v>1.8</v>
      </c>
      <c r="I14" s="14">
        <f t="shared" si="4"/>
        <v>74.981652075396909</v>
      </c>
      <c r="J14" s="132" t="s">
        <v>112</v>
      </c>
      <c r="K14" s="131" t="s">
        <v>66</v>
      </c>
      <c r="L14" s="2">
        <f t="shared" ref="L14:L24" si="17">O13</f>
        <v>1237.1972592440491</v>
      </c>
      <c r="M14" s="1">
        <f t="shared" ref="M14:M24" si="18">IF(K14="w",(H14-1)*I14,-I14)</f>
        <v>59.985321660317531</v>
      </c>
      <c r="N14" s="1">
        <f t="shared" ref="N14:N24" si="19">IF(K14="w",(M14/100*2),0)</f>
        <v>1.1997064332063507</v>
      </c>
      <c r="O14" s="12">
        <f t="shared" ref="O14:O24" si="20">L14+M14</f>
        <v>1297.1825809043667</v>
      </c>
    </row>
    <row r="15" spans="2:15" x14ac:dyDescent="0.3">
      <c r="B15" s="11">
        <v>9</v>
      </c>
      <c r="C15" s="10">
        <f t="shared" si="3"/>
        <v>45756</v>
      </c>
      <c r="D15" s="114" t="s">
        <v>74</v>
      </c>
      <c r="E15" s="114" t="s">
        <v>77</v>
      </c>
      <c r="F15" s="115" t="s">
        <v>48</v>
      </c>
      <c r="G15" s="116" t="s">
        <v>49</v>
      </c>
      <c r="H15" s="126">
        <v>1.81</v>
      </c>
      <c r="I15" s="14">
        <f t="shared" si="4"/>
        <v>78.617126115416156</v>
      </c>
      <c r="J15" s="130" t="s">
        <v>79</v>
      </c>
      <c r="K15" s="131" t="s">
        <v>66</v>
      </c>
      <c r="L15" s="2">
        <f t="shared" si="17"/>
        <v>1297.1825809043667</v>
      </c>
      <c r="M15" s="1">
        <f t="shared" si="18"/>
        <v>63.679872153487089</v>
      </c>
      <c r="N15" s="1">
        <f t="shared" si="19"/>
        <v>1.2735974430697419</v>
      </c>
      <c r="O15" s="12">
        <f t="shared" si="20"/>
        <v>1360.8624530578538</v>
      </c>
    </row>
    <row r="16" spans="2:15" x14ac:dyDescent="0.3">
      <c r="B16" s="11">
        <v>10</v>
      </c>
      <c r="C16" s="10">
        <f t="shared" si="3"/>
        <v>45757</v>
      </c>
      <c r="D16" s="114" t="s">
        <v>80</v>
      </c>
      <c r="E16" s="114" t="s">
        <v>146</v>
      </c>
      <c r="F16" s="115" t="s">
        <v>93</v>
      </c>
      <c r="G16" s="116" t="s">
        <v>94</v>
      </c>
      <c r="H16" s="126">
        <v>1.9</v>
      </c>
      <c r="I16" s="14">
        <f t="shared" si="4"/>
        <v>82.476512306536591</v>
      </c>
      <c r="J16" s="132" t="s">
        <v>55</v>
      </c>
      <c r="K16" s="131" t="s">
        <v>51</v>
      </c>
      <c r="L16" s="2">
        <f t="shared" si="17"/>
        <v>1360.8624530578538</v>
      </c>
      <c r="M16" s="1">
        <f t="shared" si="18"/>
        <v>-82.476512306536591</v>
      </c>
      <c r="N16" s="1">
        <f t="shared" si="19"/>
        <v>0</v>
      </c>
      <c r="O16" s="12">
        <f t="shared" si="20"/>
        <v>1278.3859407513173</v>
      </c>
    </row>
    <row r="17" spans="2:15" x14ac:dyDescent="0.3">
      <c r="B17" s="11">
        <v>11</v>
      </c>
      <c r="C17" s="10">
        <f t="shared" si="3"/>
        <v>45758</v>
      </c>
      <c r="D17" s="114" t="s">
        <v>119</v>
      </c>
      <c r="E17" s="114" t="s">
        <v>147</v>
      </c>
      <c r="F17" s="115" t="s">
        <v>62</v>
      </c>
      <c r="G17" s="116" t="s">
        <v>148</v>
      </c>
      <c r="H17" s="126">
        <v>1.65</v>
      </c>
      <c r="I17" s="14">
        <f t="shared" si="4"/>
        <v>77.477935803110142</v>
      </c>
      <c r="J17" s="132" t="s">
        <v>65</v>
      </c>
      <c r="K17" s="131" t="s">
        <v>66</v>
      </c>
      <c r="L17" s="2">
        <f t="shared" ref="L17:L19" si="21">O16</f>
        <v>1278.3859407513173</v>
      </c>
      <c r="M17" s="1">
        <f t="shared" ref="M17:M19" si="22">IF(K17="w",(H17-1)*I17,-I17)</f>
        <v>50.360658272021588</v>
      </c>
      <c r="N17" s="1">
        <f t="shared" ref="N17:N19" si="23">IF(K17="w",(M17/100*2),0)</f>
        <v>1.0072131654404317</v>
      </c>
      <c r="O17" s="12">
        <f t="shared" ref="O17:O19" si="24">L17+M17</f>
        <v>1328.7465990233388</v>
      </c>
    </row>
    <row r="18" spans="2:15" x14ac:dyDescent="0.3">
      <c r="B18" s="11">
        <v>12</v>
      </c>
      <c r="C18" s="10">
        <f t="shared" si="3"/>
        <v>45759</v>
      </c>
      <c r="D18" s="114" t="s">
        <v>46</v>
      </c>
      <c r="E18" s="114" t="s">
        <v>149</v>
      </c>
      <c r="F18" s="115" t="s">
        <v>93</v>
      </c>
      <c r="G18" s="116" t="s">
        <v>94</v>
      </c>
      <c r="H18" s="126">
        <v>1.83</v>
      </c>
      <c r="I18" s="14">
        <f t="shared" si="4"/>
        <v>80.530096910505378</v>
      </c>
      <c r="J18" s="132" t="s">
        <v>126</v>
      </c>
      <c r="K18" s="131" t="s">
        <v>51</v>
      </c>
      <c r="L18" s="2">
        <f t="shared" si="21"/>
        <v>1328.7465990233388</v>
      </c>
      <c r="M18" s="1">
        <f t="shared" si="22"/>
        <v>-80.530096910505378</v>
      </c>
      <c r="N18" s="1">
        <f t="shared" si="23"/>
        <v>0</v>
      </c>
      <c r="O18" s="12">
        <f t="shared" si="24"/>
        <v>1248.2165021128335</v>
      </c>
    </row>
    <row r="19" spans="2:15" x14ac:dyDescent="0.3">
      <c r="B19" s="11">
        <v>13</v>
      </c>
      <c r="C19" s="10">
        <f t="shared" si="3"/>
        <v>45760</v>
      </c>
      <c r="D19" s="114" t="s">
        <v>46</v>
      </c>
      <c r="E19" s="114" t="s">
        <v>150</v>
      </c>
      <c r="F19" s="115" t="s">
        <v>62</v>
      </c>
      <c r="G19" s="116" t="s">
        <v>106</v>
      </c>
      <c r="H19" s="126">
        <v>1.71</v>
      </c>
      <c r="I19" s="14">
        <f t="shared" si="4"/>
        <v>75.649484976535362</v>
      </c>
      <c r="J19" s="132" t="s">
        <v>107</v>
      </c>
      <c r="K19" s="131" t="s">
        <v>66</v>
      </c>
      <c r="L19" s="2">
        <f t="shared" si="21"/>
        <v>1248.2165021128335</v>
      </c>
      <c r="M19" s="1">
        <f t="shared" si="22"/>
        <v>53.711134333340105</v>
      </c>
      <c r="N19" s="1">
        <f t="shared" si="23"/>
        <v>1.0742226866668021</v>
      </c>
      <c r="O19" s="12">
        <f t="shared" si="24"/>
        <v>1301.9276364461737</v>
      </c>
    </row>
    <row r="20" spans="2:15" x14ac:dyDescent="0.3">
      <c r="B20" s="11">
        <v>14</v>
      </c>
      <c r="C20" s="10">
        <f t="shared" si="3"/>
        <v>45761</v>
      </c>
      <c r="D20" s="114" t="s">
        <v>60</v>
      </c>
      <c r="E20" s="114" t="s">
        <v>151</v>
      </c>
      <c r="F20" s="115" t="s">
        <v>53</v>
      </c>
      <c r="G20" s="116" t="s">
        <v>152</v>
      </c>
      <c r="H20" s="126">
        <v>1.63</v>
      </c>
      <c r="I20" s="14">
        <f t="shared" si="4"/>
        <v>78.904705239162041</v>
      </c>
      <c r="J20" s="132" t="s">
        <v>76</v>
      </c>
      <c r="K20" s="131" t="s">
        <v>66</v>
      </c>
      <c r="L20" s="2">
        <f t="shared" ref="L20" si="25">O19</f>
        <v>1301.9276364461737</v>
      </c>
      <c r="M20" s="1">
        <f t="shared" ref="M20" si="26">IF(K20="w",(H20-1)*I20,-I20)</f>
        <v>49.709964300672077</v>
      </c>
      <c r="N20" s="1">
        <f t="shared" ref="N20" si="27">IF(K20="w",(M20/100*2),0)</f>
        <v>0.99419928601344154</v>
      </c>
      <c r="O20" s="12">
        <f t="shared" ref="O20" si="28">L20+M20</f>
        <v>1351.6376007468457</v>
      </c>
    </row>
    <row r="21" spans="2:15" x14ac:dyDescent="0.3">
      <c r="B21" s="11">
        <v>15</v>
      </c>
      <c r="C21" s="10">
        <f t="shared" si="3"/>
        <v>45762</v>
      </c>
      <c r="D21" s="114" t="s">
        <v>74</v>
      </c>
      <c r="E21" s="114" t="s">
        <v>153</v>
      </c>
      <c r="F21" s="115" t="s">
        <v>62</v>
      </c>
      <c r="G21" s="116" t="s">
        <v>154</v>
      </c>
      <c r="H21" s="126">
        <v>2.02</v>
      </c>
      <c r="I21" s="14">
        <f t="shared" si="4"/>
        <v>81.917430348293678</v>
      </c>
      <c r="J21" s="132" t="s">
        <v>79</v>
      </c>
      <c r="K21" s="131" t="s">
        <v>51</v>
      </c>
      <c r="L21" s="2">
        <f t="shared" si="17"/>
        <v>1351.6376007468457</v>
      </c>
      <c r="M21" s="1">
        <f t="shared" si="18"/>
        <v>-81.917430348293678</v>
      </c>
      <c r="N21" s="1">
        <f t="shared" si="19"/>
        <v>0</v>
      </c>
      <c r="O21" s="12">
        <f t="shared" si="20"/>
        <v>1269.720170398552</v>
      </c>
    </row>
    <row r="22" spans="2:15" x14ac:dyDescent="0.3">
      <c r="B22" s="11">
        <v>16</v>
      </c>
      <c r="C22" s="10">
        <f t="shared" si="3"/>
        <v>45763</v>
      </c>
      <c r="D22" s="114" t="s">
        <v>74</v>
      </c>
      <c r="E22" s="114" t="s">
        <v>155</v>
      </c>
      <c r="F22" s="115" t="s">
        <v>48</v>
      </c>
      <c r="G22" s="116" t="s">
        <v>49</v>
      </c>
      <c r="H22" s="126">
        <v>1.7</v>
      </c>
      <c r="I22" s="14">
        <f t="shared" si="4"/>
        <v>76.95273759991224</v>
      </c>
      <c r="J22" s="132" t="s">
        <v>112</v>
      </c>
      <c r="K22" s="131" t="s">
        <v>66</v>
      </c>
      <c r="L22" s="2">
        <f t="shared" si="17"/>
        <v>1269.720170398552</v>
      </c>
      <c r="M22" s="1">
        <f t="shared" si="18"/>
        <v>53.866916319938568</v>
      </c>
      <c r="N22" s="1">
        <f t="shared" si="19"/>
        <v>1.0773383263987713</v>
      </c>
      <c r="O22" s="12">
        <f t="shared" si="20"/>
        <v>1323.5870867184906</v>
      </c>
    </row>
    <row r="23" spans="2:15" x14ac:dyDescent="0.3">
      <c r="B23" s="11">
        <v>17</v>
      </c>
      <c r="C23" s="10">
        <f t="shared" si="3"/>
        <v>45764</v>
      </c>
      <c r="D23" s="114" t="s">
        <v>80</v>
      </c>
      <c r="E23" s="114" t="s">
        <v>156</v>
      </c>
      <c r="F23" s="115" t="s">
        <v>105</v>
      </c>
      <c r="G23" s="116" t="s">
        <v>157</v>
      </c>
      <c r="H23" s="126">
        <v>1.78</v>
      </c>
      <c r="I23" s="14">
        <f t="shared" si="4"/>
        <v>80.21739919506004</v>
      </c>
      <c r="J23" s="132" t="s">
        <v>88</v>
      </c>
      <c r="K23" s="131" t="s">
        <v>51</v>
      </c>
      <c r="L23" s="2">
        <f t="shared" si="17"/>
        <v>1323.5870867184906</v>
      </c>
      <c r="M23" s="1">
        <f t="shared" si="18"/>
        <v>-80.21739919506004</v>
      </c>
      <c r="N23" s="1">
        <f t="shared" si="19"/>
        <v>0</v>
      </c>
      <c r="O23" s="12">
        <f t="shared" si="20"/>
        <v>1243.3696875234305</v>
      </c>
    </row>
    <row r="24" spans="2:15" x14ac:dyDescent="0.3">
      <c r="B24" s="11">
        <v>18</v>
      </c>
      <c r="C24" s="10">
        <f t="shared" si="3"/>
        <v>45765</v>
      </c>
      <c r="D24" s="114" t="s">
        <v>119</v>
      </c>
      <c r="E24" s="114" t="s">
        <v>158</v>
      </c>
      <c r="F24" s="115" t="s">
        <v>62</v>
      </c>
      <c r="G24" s="116" t="s">
        <v>159</v>
      </c>
      <c r="H24" s="126">
        <v>1.64</v>
      </c>
      <c r="I24" s="14">
        <f t="shared" si="4"/>
        <v>75.355738637783659</v>
      </c>
      <c r="J24" s="132" t="s">
        <v>121</v>
      </c>
      <c r="K24" s="131" t="s">
        <v>66</v>
      </c>
      <c r="L24" s="2">
        <f t="shared" si="17"/>
        <v>1243.3696875234305</v>
      </c>
      <c r="M24" s="1">
        <f t="shared" si="18"/>
        <v>48.227672728181531</v>
      </c>
      <c r="N24" s="1">
        <f t="shared" si="19"/>
        <v>0.96455345456363062</v>
      </c>
      <c r="O24" s="12">
        <f t="shared" si="20"/>
        <v>1291.5973602516119</v>
      </c>
    </row>
    <row r="25" spans="2:15" x14ac:dyDescent="0.3">
      <c r="B25" s="11">
        <v>19</v>
      </c>
      <c r="C25" s="10">
        <f t="shared" si="3"/>
        <v>45766</v>
      </c>
      <c r="D25" s="114" t="s">
        <v>46</v>
      </c>
      <c r="E25" s="114" t="s">
        <v>160</v>
      </c>
      <c r="F25" s="115" t="s">
        <v>93</v>
      </c>
      <c r="G25" s="116" t="s">
        <v>94</v>
      </c>
      <c r="H25" s="126">
        <v>1.96</v>
      </c>
      <c r="I25" s="14">
        <f t="shared" si="4"/>
        <v>78.278627894037086</v>
      </c>
      <c r="J25" s="132" t="s">
        <v>121</v>
      </c>
      <c r="K25" s="131" t="s">
        <v>51</v>
      </c>
      <c r="L25" s="2">
        <f t="shared" ref="L25:L36" si="29">O24</f>
        <v>1291.5973602516119</v>
      </c>
      <c r="M25" s="1">
        <f t="shared" ref="M25:M36" si="30">IF(K25="w",(H25-1)*I25,-I25)</f>
        <v>-78.278627894037086</v>
      </c>
      <c r="N25" s="1">
        <f t="shared" ref="N25:N36" si="31">IF(K25="w",(M25/100*2),0)</f>
        <v>0</v>
      </c>
      <c r="O25" s="12">
        <f t="shared" ref="O25:O36" si="32">L25+M25</f>
        <v>1213.3187323575748</v>
      </c>
    </row>
    <row r="26" spans="2:15" x14ac:dyDescent="0.3">
      <c r="B26" s="11">
        <v>20</v>
      </c>
      <c r="C26" s="10">
        <f t="shared" si="3"/>
        <v>45767</v>
      </c>
      <c r="D26" s="114" t="s">
        <v>46</v>
      </c>
      <c r="E26" s="114" t="s">
        <v>161</v>
      </c>
      <c r="F26" s="115" t="s">
        <v>162</v>
      </c>
      <c r="G26" s="116" t="s">
        <v>163</v>
      </c>
      <c r="H26" s="126">
        <v>1.71</v>
      </c>
      <c r="I26" s="14">
        <f t="shared" si="4"/>
        <v>73.534468627731812</v>
      </c>
      <c r="J26" s="132" t="s">
        <v>112</v>
      </c>
      <c r="K26" s="131" t="s">
        <v>51</v>
      </c>
      <c r="L26" s="2">
        <f t="shared" si="29"/>
        <v>1213.3187323575748</v>
      </c>
      <c r="M26" s="1">
        <f t="shared" si="30"/>
        <v>-73.534468627731812</v>
      </c>
      <c r="N26" s="1">
        <f t="shared" si="31"/>
        <v>0</v>
      </c>
      <c r="O26" s="12">
        <f t="shared" si="32"/>
        <v>1139.7842637298431</v>
      </c>
    </row>
    <row r="27" spans="2:15" x14ac:dyDescent="0.3">
      <c r="B27" s="11">
        <v>21</v>
      </c>
      <c r="C27" s="10">
        <f t="shared" si="3"/>
        <v>45768</v>
      </c>
      <c r="D27" s="114" t="s">
        <v>102</v>
      </c>
      <c r="E27" s="114" t="s">
        <v>164</v>
      </c>
      <c r="F27" s="115" t="s">
        <v>105</v>
      </c>
      <c r="G27" s="116" t="s">
        <v>165</v>
      </c>
      <c r="H27" s="126">
        <v>1.93</v>
      </c>
      <c r="I27" s="14">
        <f t="shared" si="4"/>
        <v>69.07783416544504</v>
      </c>
      <c r="J27" s="132" t="s">
        <v>173</v>
      </c>
      <c r="K27" s="131" t="s">
        <v>66</v>
      </c>
      <c r="L27" s="2">
        <f t="shared" si="29"/>
        <v>1139.7842637298431</v>
      </c>
      <c r="M27" s="1">
        <f t="shared" si="30"/>
        <v>64.242385773863887</v>
      </c>
      <c r="N27" s="1">
        <f t="shared" si="31"/>
        <v>1.2848477154772777</v>
      </c>
      <c r="O27" s="12">
        <f t="shared" si="32"/>
        <v>1204.0266495037069</v>
      </c>
    </row>
    <row r="28" spans="2:15" x14ac:dyDescent="0.3">
      <c r="B28" s="11">
        <v>22</v>
      </c>
      <c r="C28" s="10">
        <f t="shared" si="3"/>
        <v>45769</v>
      </c>
      <c r="D28" s="114" t="s">
        <v>46</v>
      </c>
      <c r="E28" s="114" t="s">
        <v>113</v>
      </c>
      <c r="F28" s="115" t="s">
        <v>48</v>
      </c>
      <c r="G28" s="116" t="s">
        <v>49</v>
      </c>
      <c r="H28" s="126">
        <v>1.59</v>
      </c>
      <c r="I28" s="14">
        <f t="shared" si="4"/>
        <v>72.971312091133754</v>
      </c>
      <c r="J28" s="132" t="s">
        <v>65</v>
      </c>
      <c r="K28" s="131" t="s">
        <v>66</v>
      </c>
      <c r="L28" s="2">
        <f t="shared" si="29"/>
        <v>1204.0266495037069</v>
      </c>
      <c r="M28" s="1">
        <f t="shared" si="30"/>
        <v>43.053074133768924</v>
      </c>
      <c r="N28" s="1">
        <f t="shared" si="31"/>
        <v>0.86106148267537852</v>
      </c>
      <c r="O28" s="12">
        <f t="shared" si="32"/>
        <v>1247.0797236374758</v>
      </c>
    </row>
    <row r="29" spans="2:15" x14ac:dyDescent="0.3">
      <c r="B29" s="11">
        <v>23</v>
      </c>
      <c r="C29" s="10">
        <f t="shared" si="3"/>
        <v>45770</v>
      </c>
      <c r="D29" s="114" t="s">
        <v>60</v>
      </c>
      <c r="E29" s="114" t="s">
        <v>166</v>
      </c>
      <c r="F29" s="115" t="s">
        <v>48</v>
      </c>
      <c r="G29" s="116" t="s">
        <v>49</v>
      </c>
      <c r="H29" s="126">
        <v>1.91</v>
      </c>
      <c r="I29" s="14">
        <f t="shared" si="4"/>
        <v>75.580589311362175</v>
      </c>
      <c r="J29" s="132" t="s">
        <v>112</v>
      </c>
      <c r="K29" s="131" t="s">
        <v>66</v>
      </c>
      <c r="L29" s="2">
        <f t="shared" si="29"/>
        <v>1247.0797236374758</v>
      </c>
      <c r="M29" s="1">
        <f t="shared" si="30"/>
        <v>68.778336273339576</v>
      </c>
      <c r="N29" s="1">
        <f t="shared" si="31"/>
        <v>1.3755667254667916</v>
      </c>
      <c r="O29" s="12">
        <f t="shared" si="32"/>
        <v>1315.8580599108154</v>
      </c>
    </row>
    <row r="30" spans="2:15" x14ac:dyDescent="0.3">
      <c r="B30" s="11">
        <v>24</v>
      </c>
      <c r="C30" s="10">
        <f t="shared" si="3"/>
        <v>45771</v>
      </c>
      <c r="D30" s="114" t="s">
        <v>102</v>
      </c>
      <c r="E30" s="114" t="s">
        <v>167</v>
      </c>
      <c r="F30" s="115" t="s">
        <v>93</v>
      </c>
      <c r="G30" s="116" t="s">
        <v>168</v>
      </c>
      <c r="H30" s="126">
        <v>1.72</v>
      </c>
      <c r="I30" s="14">
        <f t="shared" si="4"/>
        <v>79.748973327928212</v>
      </c>
      <c r="J30" s="132" t="s">
        <v>126</v>
      </c>
      <c r="K30" s="131" t="s">
        <v>66</v>
      </c>
      <c r="L30" s="2">
        <f t="shared" si="29"/>
        <v>1315.8580599108154</v>
      </c>
      <c r="M30" s="1">
        <f t="shared" si="30"/>
        <v>57.419260796108311</v>
      </c>
      <c r="N30" s="1">
        <f t="shared" si="31"/>
        <v>1.1483852159221661</v>
      </c>
      <c r="O30" s="12">
        <f t="shared" si="32"/>
        <v>1373.2773207069238</v>
      </c>
    </row>
    <row r="31" spans="2:15" x14ac:dyDescent="0.3">
      <c r="B31" s="11">
        <v>25</v>
      </c>
      <c r="C31" s="10">
        <f t="shared" si="3"/>
        <v>45772</v>
      </c>
      <c r="D31" s="114" t="s">
        <v>139</v>
      </c>
      <c r="E31" s="114" t="s">
        <v>169</v>
      </c>
      <c r="F31" s="115" t="s">
        <v>48</v>
      </c>
      <c r="G31" s="116" t="s">
        <v>49</v>
      </c>
      <c r="H31" s="126">
        <v>1.7</v>
      </c>
      <c r="I31" s="14">
        <f t="shared" si="4"/>
        <v>83.228928527692347</v>
      </c>
      <c r="J31" s="132" t="s">
        <v>88</v>
      </c>
      <c r="K31" s="131" t="s">
        <v>51</v>
      </c>
      <c r="L31" s="2">
        <f t="shared" si="29"/>
        <v>1373.2773207069238</v>
      </c>
      <c r="M31" s="1">
        <f t="shared" si="30"/>
        <v>-83.228928527692347</v>
      </c>
      <c r="N31" s="1">
        <f t="shared" si="31"/>
        <v>0</v>
      </c>
      <c r="O31" s="12">
        <f t="shared" si="32"/>
        <v>1290.0483921792315</v>
      </c>
    </row>
    <row r="32" spans="2:15" x14ac:dyDescent="0.3">
      <c r="B32" s="11">
        <v>26</v>
      </c>
      <c r="C32" s="10">
        <f t="shared" si="3"/>
        <v>45773</v>
      </c>
      <c r="D32" s="114" t="s">
        <v>122</v>
      </c>
      <c r="E32" s="114" t="s">
        <v>123</v>
      </c>
      <c r="F32" s="115" t="s">
        <v>48</v>
      </c>
      <c r="G32" s="116" t="s">
        <v>49</v>
      </c>
      <c r="H32" s="126">
        <v>1.85</v>
      </c>
      <c r="I32" s="14">
        <f t="shared" si="4"/>
        <v>78.184751041165555</v>
      </c>
      <c r="J32" s="132" t="s">
        <v>76</v>
      </c>
      <c r="K32" s="131" t="s">
        <v>51</v>
      </c>
      <c r="L32" s="2">
        <f t="shared" si="29"/>
        <v>1290.0483921792315</v>
      </c>
      <c r="M32" s="1">
        <f t="shared" si="30"/>
        <v>-78.184751041165555</v>
      </c>
      <c r="N32" s="1">
        <f t="shared" si="31"/>
        <v>0</v>
      </c>
      <c r="O32" s="12">
        <f t="shared" si="32"/>
        <v>1211.863641138066</v>
      </c>
    </row>
    <row r="33" spans="2:15" x14ac:dyDescent="0.3">
      <c r="B33" s="11">
        <v>27</v>
      </c>
      <c r="C33" s="10">
        <f t="shared" si="3"/>
        <v>45774</v>
      </c>
      <c r="D33" s="114" t="s">
        <v>46</v>
      </c>
      <c r="E33" s="114" t="s">
        <v>170</v>
      </c>
      <c r="F33" s="115" t="s">
        <v>62</v>
      </c>
      <c r="G33" s="116" t="s">
        <v>125</v>
      </c>
      <c r="H33" s="126">
        <v>1.81</v>
      </c>
      <c r="I33" s="14">
        <f t="shared" si="4"/>
        <v>73.446281281094912</v>
      </c>
      <c r="J33" s="132" t="s">
        <v>126</v>
      </c>
      <c r="K33" s="131" t="s">
        <v>51</v>
      </c>
      <c r="L33" s="2">
        <f t="shared" si="29"/>
        <v>1211.863641138066</v>
      </c>
      <c r="M33" s="1">
        <f t="shared" si="30"/>
        <v>-73.446281281094912</v>
      </c>
      <c r="N33" s="1">
        <f t="shared" si="31"/>
        <v>0</v>
      </c>
      <c r="O33" s="12">
        <f t="shared" si="32"/>
        <v>1138.417359856971</v>
      </c>
    </row>
    <row r="34" spans="2:15" x14ac:dyDescent="0.3">
      <c r="B34" s="11">
        <v>28</v>
      </c>
      <c r="C34" s="10">
        <f t="shared" si="3"/>
        <v>45775</v>
      </c>
      <c r="D34" s="114" t="s">
        <v>60</v>
      </c>
      <c r="E34" s="114" t="s">
        <v>171</v>
      </c>
      <c r="F34" s="115" t="s">
        <v>48</v>
      </c>
      <c r="G34" s="116" t="s">
        <v>49</v>
      </c>
      <c r="H34" s="126">
        <v>2.08</v>
      </c>
      <c r="I34" s="14">
        <f t="shared" si="4"/>
        <v>68.994991506483089</v>
      </c>
      <c r="J34" s="132" t="s">
        <v>82</v>
      </c>
      <c r="K34" s="131" t="s">
        <v>66</v>
      </c>
      <c r="L34" s="2">
        <f t="shared" si="29"/>
        <v>1138.417359856971</v>
      </c>
      <c r="M34" s="1">
        <f t="shared" si="30"/>
        <v>74.51459082700174</v>
      </c>
      <c r="N34" s="1">
        <f t="shared" si="31"/>
        <v>1.4902918165400347</v>
      </c>
      <c r="O34" s="12">
        <f t="shared" si="32"/>
        <v>1212.9319506839727</v>
      </c>
    </row>
    <row r="35" spans="2:15" x14ac:dyDescent="0.3">
      <c r="B35" s="11">
        <v>29</v>
      </c>
      <c r="C35" s="10">
        <f t="shared" si="3"/>
        <v>45776</v>
      </c>
      <c r="D35" s="114" t="s">
        <v>74</v>
      </c>
      <c r="E35" s="114" t="s">
        <v>130</v>
      </c>
      <c r="F35" s="115" t="s">
        <v>105</v>
      </c>
      <c r="G35" s="116" t="s">
        <v>172</v>
      </c>
      <c r="H35" s="126">
        <v>1.61</v>
      </c>
      <c r="I35" s="14">
        <f t="shared" si="4"/>
        <v>73.511027314180168</v>
      </c>
      <c r="J35" s="132" t="s">
        <v>88</v>
      </c>
      <c r="K35" s="131" t="s">
        <v>51</v>
      </c>
      <c r="L35" s="2">
        <f t="shared" si="29"/>
        <v>1212.9319506839727</v>
      </c>
      <c r="M35" s="1">
        <f t="shared" si="30"/>
        <v>-73.511027314180168</v>
      </c>
      <c r="N35" s="1">
        <f t="shared" si="31"/>
        <v>0</v>
      </c>
      <c r="O35" s="12">
        <f t="shared" si="32"/>
        <v>1139.4209233697925</v>
      </c>
    </row>
    <row r="36" spans="2:15" x14ac:dyDescent="0.3">
      <c r="B36" s="11">
        <v>30</v>
      </c>
      <c r="C36" s="10">
        <f t="shared" si="3"/>
        <v>45777</v>
      </c>
      <c r="D36" s="114" t="s">
        <v>74</v>
      </c>
      <c r="E36" s="114" t="s">
        <v>131</v>
      </c>
      <c r="F36" s="115" t="s">
        <v>62</v>
      </c>
      <c r="G36" s="116" t="s">
        <v>154</v>
      </c>
      <c r="H36" s="126">
        <v>1.68</v>
      </c>
      <c r="I36" s="14">
        <f t="shared" si="4"/>
        <v>69.055813537563182</v>
      </c>
      <c r="J36" s="132" t="s">
        <v>133</v>
      </c>
      <c r="K36" s="131" t="s">
        <v>51</v>
      </c>
      <c r="L36" s="2">
        <f t="shared" si="29"/>
        <v>1139.4209233697925</v>
      </c>
      <c r="M36" s="1">
        <f t="shared" si="30"/>
        <v>-69.055813537563182</v>
      </c>
      <c r="N36" s="1">
        <f t="shared" si="31"/>
        <v>0</v>
      </c>
      <c r="O36" s="12">
        <f t="shared" si="32"/>
        <v>1070.3651098322293</v>
      </c>
    </row>
  </sheetData>
  <mergeCells count="1">
    <mergeCell ref="G2:G4"/>
  </mergeCells>
  <conditionalFormatting sqref="K7:K36">
    <cfRule type="cellIs" dxfId="47" priority="1" operator="equal">
      <formula>"D"</formula>
    </cfRule>
    <cfRule type="cellIs" dxfId="46" priority="2" operator="equal">
      <formula>"L"</formula>
    </cfRule>
    <cfRule type="cellIs" dxfId="45" priority="3" operator="equal">
      <formula>"W"</formula>
    </cfRule>
  </conditionalFormatting>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D35"/>
  <sheetViews>
    <sheetView showGridLines="0" zoomScaleNormal="100" workbookViewId="0">
      <pane ySplit="2" topLeftCell="A3" activePane="bottomLeft" state="frozen"/>
      <selection pane="bottomLeft" activeCell="O16" sqref="O16"/>
    </sheetView>
  </sheetViews>
  <sheetFormatPr defaultRowHeight="14.4" x14ac:dyDescent="0.3"/>
  <cols>
    <col min="1" max="1" width="3.6640625" customWidth="1"/>
    <col min="3" max="3" width="14.5546875" customWidth="1"/>
    <col min="4" max="4" width="13.33203125" customWidth="1"/>
  </cols>
  <sheetData>
    <row r="2" spans="2:4" ht="25.2" x14ac:dyDescent="0.45">
      <c r="B2" s="43" t="s">
        <v>44</v>
      </c>
    </row>
    <row r="4" spans="2:4" ht="21" customHeight="1" x14ac:dyDescent="0.3">
      <c r="B4" s="39" t="s">
        <v>0</v>
      </c>
      <c r="C4" s="39" t="s">
        <v>40</v>
      </c>
      <c r="D4" s="39" t="s">
        <v>41</v>
      </c>
    </row>
    <row r="5" spans="2:4" x14ac:dyDescent="0.3">
      <c r="B5" s="42">
        <v>0</v>
      </c>
      <c r="C5" s="40">
        <v>0</v>
      </c>
      <c r="D5" s="41">
        <v>0</v>
      </c>
    </row>
    <row r="6" spans="2:4" x14ac:dyDescent="0.3">
      <c r="B6" s="42">
        <v>1</v>
      </c>
      <c r="C6" s="40">
        <f>'PGX5 - Results'!M7</f>
        <v>43.030303030303031</v>
      </c>
      <c r="D6" s="41">
        <f>D5+C6</f>
        <v>43.030303030303031</v>
      </c>
    </row>
    <row r="7" spans="2:4" x14ac:dyDescent="0.3">
      <c r="B7" s="42">
        <v>2</v>
      </c>
      <c r="C7" s="40">
        <f>'PGX5 - Results'!M8</f>
        <v>49.306887052341601</v>
      </c>
      <c r="D7" s="41">
        <f t="shared" ref="D7:D35" si="0">D6+C7</f>
        <v>92.337190082644639</v>
      </c>
    </row>
    <row r="8" spans="2:4" x14ac:dyDescent="0.3">
      <c r="B8" s="42">
        <v>3</v>
      </c>
      <c r="C8" s="40">
        <f>'PGX5 - Results'!M9</f>
        <v>48.327645379413966</v>
      </c>
      <c r="D8" s="41">
        <f t="shared" si="0"/>
        <v>140.66483546205859</v>
      </c>
    </row>
    <row r="9" spans="2:4" x14ac:dyDescent="0.3">
      <c r="B9" s="42">
        <v>4</v>
      </c>
      <c r="C9" s="40">
        <f>'PGX5 - Results'!M10</f>
        <v>60.83545789130978</v>
      </c>
      <c r="D9" s="41">
        <f t="shared" si="0"/>
        <v>201.50029335336836</v>
      </c>
    </row>
    <row r="10" spans="2:4" x14ac:dyDescent="0.3">
      <c r="B10" s="42">
        <v>5</v>
      </c>
      <c r="C10" s="40">
        <f>'PGX5 - Results'!M11</f>
        <v>54.613649697880376</v>
      </c>
      <c r="D10" s="41">
        <f t="shared" si="0"/>
        <v>256.11394305124873</v>
      </c>
    </row>
    <row r="11" spans="2:4" x14ac:dyDescent="0.3">
      <c r="B11" s="42">
        <v>6</v>
      </c>
      <c r="C11" s="40">
        <f>'PGX5 - Results'!M12</f>
        <v>-76.128117760681747</v>
      </c>
      <c r="D11" s="41">
        <f t="shared" si="0"/>
        <v>179.98582529056699</v>
      </c>
    </row>
    <row r="12" spans="2:4" x14ac:dyDescent="0.3">
      <c r="B12" s="42">
        <v>7</v>
      </c>
      <c r="C12" s="40">
        <f>'PGX5 - Results'!M13</f>
        <v>57.211433953482043</v>
      </c>
      <c r="D12" s="41">
        <f t="shared" si="0"/>
        <v>237.19725924404904</v>
      </c>
    </row>
    <row r="13" spans="2:4" x14ac:dyDescent="0.3">
      <c r="B13" s="42">
        <v>8</v>
      </c>
      <c r="C13" s="40">
        <f>'PGX5 - Results'!M14</f>
        <v>59.985321660317531</v>
      </c>
      <c r="D13" s="41">
        <f t="shared" si="0"/>
        <v>297.18258090436655</v>
      </c>
    </row>
    <row r="14" spans="2:4" x14ac:dyDescent="0.3">
      <c r="B14" s="42">
        <v>9</v>
      </c>
      <c r="C14" s="40">
        <f>'PGX5 - Results'!M15</f>
        <v>63.679872153487089</v>
      </c>
      <c r="D14" s="41">
        <f t="shared" si="0"/>
        <v>360.86245305785366</v>
      </c>
    </row>
    <row r="15" spans="2:4" x14ac:dyDescent="0.3">
      <c r="B15" s="42">
        <v>10</v>
      </c>
      <c r="C15" s="40">
        <f>'PGX5 - Results'!M16</f>
        <v>-82.476512306536591</v>
      </c>
      <c r="D15" s="41">
        <f t="shared" si="0"/>
        <v>278.38594075131709</v>
      </c>
    </row>
    <row r="16" spans="2:4" x14ac:dyDescent="0.3">
      <c r="B16" s="42">
        <v>11</v>
      </c>
      <c r="C16" s="40">
        <f>'PGX5 - Results'!M17</f>
        <v>50.360658272021588</v>
      </c>
      <c r="D16" s="41">
        <f t="shared" si="0"/>
        <v>328.74659902333866</v>
      </c>
    </row>
    <row r="17" spans="2:4" x14ac:dyDescent="0.3">
      <c r="B17" s="42">
        <v>12</v>
      </c>
      <c r="C17" s="40">
        <f>'PGX5 - Results'!M18</f>
        <v>-80.530096910505378</v>
      </c>
      <c r="D17" s="41">
        <f t="shared" si="0"/>
        <v>248.21650211283327</v>
      </c>
    </row>
    <row r="18" spans="2:4" x14ac:dyDescent="0.3">
      <c r="B18" s="42">
        <v>13</v>
      </c>
      <c r="C18" s="40">
        <f>'PGX5 - Results'!M19</f>
        <v>53.711134333340105</v>
      </c>
      <c r="D18" s="41">
        <f t="shared" si="0"/>
        <v>301.92763644617338</v>
      </c>
    </row>
    <row r="19" spans="2:4" x14ac:dyDescent="0.3">
      <c r="B19" s="42">
        <v>14</v>
      </c>
      <c r="C19" s="40">
        <f>'PGX5 - Results'!M20</f>
        <v>49.709964300672077</v>
      </c>
      <c r="D19" s="41">
        <f t="shared" si="0"/>
        <v>351.63760074684546</v>
      </c>
    </row>
    <row r="20" spans="2:4" x14ac:dyDescent="0.3">
      <c r="B20" s="42">
        <v>15</v>
      </c>
      <c r="C20" s="40">
        <f>'PGX5 - Results'!M21</f>
        <v>-81.917430348293678</v>
      </c>
      <c r="D20" s="41">
        <f t="shared" si="0"/>
        <v>269.72017039855177</v>
      </c>
    </row>
    <row r="21" spans="2:4" x14ac:dyDescent="0.3">
      <c r="B21" s="42">
        <v>16</v>
      </c>
      <c r="C21" s="40">
        <f>'PGX5 - Results'!M22</f>
        <v>53.866916319938568</v>
      </c>
      <c r="D21" s="41">
        <f t="shared" si="0"/>
        <v>323.58708671849035</v>
      </c>
    </row>
    <row r="22" spans="2:4" x14ac:dyDescent="0.3">
      <c r="B22" s="42">
        <v>17</v>
      </c>
      <c r="C22" s="40">
        <f>'PGX5 - Results'!M23</f>
        <v>-80.21739919506004</v>
      </c>
      <c r="D22" s="41">
        <f t="shared" si="0"/>
        <v>243.36968752343031</v>
      </c>
    </row>
    <row r="23" spans="2:4" x14ac:dyDescent="0.3">
      <c r="B23" s="42">
        <v>18</v>
      </c>
      <c r="C23" s="40">
        <f>'PGX5 - Results'!M24</f>
        <v>48.227672728181531</v>
      </c>
      <c r="D23" s="41">
        <f t="shared" si="0"/>
        <v>291.59736025161186</v>
      </c>
    </row>
    <row r="24" spans="2:4" x14ac:dyDescent="0.3">
      <c r="B24" s="42">
        <v>19</v>
      </c>
      <c r="C24" s="40">
        <f>'PGX5 - Results'!M25</f>
        <v>-78.278627894037086</v>
      </c>
      <c r="D24" s="41">
        <f t="shared" si="0"/>
        <v>213.31873235757479</v>
      </c>
    </row>
    <row r="25" spans="2:4" x14ac:dyDescent="0.3">
      <c r="B25" s="42">
        <v>20</v>
      </c>
      <c r="C25" s="40">
        <f>'PGX5 - Results'!M26</f>
        <v>-73.534468627731812</v>
      </c>
      <c r="D25" s="41">
        <f t="shared" si="0"/>
        <v>139.78426372984296</v>
      </c>
    </row>
    <row r="26" spans="2:4" x14ac:dyDescent="0.3">
      <c r="B26" s="42">
        <v>21</v>
      </c>
      <c r="C26" s="40">
        <f>'PGX5 - Results'!M27</f>
        <v>64.242385773863887</v>
      </c>
      <c r="D26" s="41">
        <f t="shared" si="0"/>
        <v>204.02664950370684</v>
      </c>
    </row>
    <row r="27" spans="2:4" x14ac:dyDescent="0.3">
      <c r="B27" s="42">
        <v>22</v>
      </c>
      <c r="C27" s="40">
        <f>'PGX5 - Results'!M28</f>
        <v>43.053074133768924</v>
      </c>
      <c r="D27" s="41">
        <f t="shared" si="0"/>
        <v>247.07972363747575</v>
      </c>
    </row>
    <row r="28" spans="2:4" x14ac:dyDescent="0.3">
      <c r="B28" s="42">
        <v>23</v>
      </c>
      <c r="C28" s="40">
        <f>'PGX5 - Results'!M29</f>
        <v>68.778336273339576</v>
      </c>
      <c r="D28" s="41">
        <f t="shared" si="0"/>
        <v>315.85805991081531</v>
      </c>
    </row>
    <row r="29" spans="2:4" x14ac:dyDescent="0.3">
      <c r="B29" s="42">
        <v>24</v>
      </c>
      <c r="C29" s="40">
        <f>'PGX5 - Results'!M30</f>
        <v>57.419260796108311</v>
      </c>
      <c r="D29" s="41">
        <f t="shared" si="0"/>
        <v>373.2773207069236</v>
      </c>
    </row>
    <row r="30" spans="2:4" x14ac:dyDescent="0.3">
      <c r="B30" s="42">
        <v>25</v>
      </c>
      <c r="C30" s="40">
        <f>'PGX5 - Results'!M31</f>
        <v>-83.228928527692347</v>
      </c>
      <c r="D30" s="41">
        <f t="shared" si="0"/>
        <v>290.04839217923126</v>
      </c>
    </row>
    <row r="31" spans="2:4" x14ac:dyDescent="0.3">
      <c r="B31" s="42">
        <v>26</v>
      </c>
      <c r="C31" s="40">
        <f>'PGX5 - Results'!M32</f>
        <v>-78.184751041165555</v>
      </c>
      <c r="D31" s="41">
        <f t="shared" si="0"/>
        <v>211.8636411380657</v>
      </c>
    </row>
    <row r="32" spans="2:4" x14ac:dyDescent="0.3">
      <c r="B32" s="42">
        <v>27</v>
      </c>
      <c r="C32" s="40">
        <f>'PGX5 - Results'!M33</f>
        <v>-73.446281281094912</v>
      </c>
      <c r="D32" s="41">
        <f t="shared" si="0"/>
        <v>138.41735985697079</v>
      </c>
    </row>
    <row r="33" spans="2:4" x14ac:dyDescent="0.3">
      <c r="B33" s="42">
        <v>28</v>
      </c>
      <c r="C33" s="40">
        <f>'PGX5 - Results'!M34</f>
        <v>74.51459082700174</v>
      </c>
      <c r="D33" s="41">
        <f t="shared" si="0"/>
        <v>212.93195068397253</v>
      </c>
    </row>
    <row r="34" spans="2:4" x14ac:dyDescent="0.3">
      <c r="B34" s="42">
        <v>29</v>
      </c>
      <c r="C34" s="40">
        <f>'PGX5 - Results'!M35</f>
        <v>-73.511027314180168</v>
      </c>
      <c r="D34" s="41">
        <f t="shared" si="0"/>
        <v>139.42092336979238</v>
      </c>
    </row>
    <row r="35" spans="2:4" x14ac:dyDescent="0.3">
      <c r="B35" s="42">
        <v>30</v>
      </c>
      <c r="C35" s="40">
        <f>'PGX5 - Results'!M36</f>
        <v>-69.055813537563182</v>
      </c>
      <c r="D35" s="41">
        <f t="shared" si="0"/>
        <v>70.365109832229194</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157"/>
  <sheetViews>
    <sheetView showGridLines="0" workbookViewId="0">
      <pane ySplit="6" topLeftCell="A117" activePane="bottomLeft" state="frozen"/>
      <selection pane="bottomLeft" activeCell="L20" sqref="L20"/>
    </sheetView>
  </sheetViews>
  <sheetFormatPr defaultRowHeight="15.6" x14ac:dyDescent="0.3"/>
  <cols>
    <col min="1" max="1" width="3" customWidth="1"/>
    <col min="2" max="2" width="17.44140625" style="52" customWidth="1"/>
    <col min="3" max="3" width="7.44140625" style="51" customWidth="1"/>
    <col min="4" max="4" width="30.33203125" style="53" customWidth="1"/>
    <col min="5" max="5" width="16.88671875" style="80" bestFit="1" customWidth="1"/>
    <col min="6" max="6" width="10.6640625" style="81" bestFit="1" customWidth="1"/>
    <col min="7" max="7" width="11" style="80" customWidth="1"/>
    <col min="8" max="8" width="11.5546875" style="51" customWidth="1"/>
    <col min="9" max="9" width="11.44140625" style="82" customWidth="1"/>
    <col min="10" max="10" width="12.5546875" style="80" customWidth="1"/>
    <col min="11" max="11" width="12" style="80" bestFit="1" customWidth="1"/>
    <col min="12" max="12" width="15.33203125" style="83" customWidth="1"/>
  </cols>
  <sheetData>
    <row r="1" spans="2:12" ht="9.75" customHeight="1" thickBot="1" x14ac:dyDescent="0.35"/>
    <row r="2" spans="2:12" ht="30" customHeight="1" x14ac:dyDescent="0.3">
      <c r="B2" s="133"/>
      <c r="C2" s="134"/>
      <c r="D2" s="135"/>
      <c r="E2" s="223" t="s">
        <v>174</v>
      </c>
      <c r="F2" s="64" t="s">
        <v>31</v>
      </c>
      <c r="G2" s="65">
        <v>50</v>
      </c>
      <c r="H2" s="64" t="s">
        <v>32</v>
      </c>
      <c r="I2" s="65">
        <f>L156+G2</f>
        <v>80.439460000000139</v>
      </c>
      <c r="J2" s="214" t="s">
        <v>33</v>
      </c>
      <c r="K2" s="215"/>
      <c r="L2" s="66">
        <f>G156</f>
        <v>48.778999999999847</v>
      </c>
    </row>
    <row r="3" spans="2:12" ht="30" customHeight="1" x14ac:dyDescent="0.3">
      <c r="B3" s="136"/>
      <c r="C3" s="55"/>
      <c r="D3" s="56"/>
      <c r="E3" s="224"/>
      <c r="F3" s="67" t="s">
        <v>16</v>
      </c>
      <c r="G3" s="68">
        <v>45748</v>
      </c>
      <c r="H3" s="69" t="s">
        <v>34</v>
      </c>
      <c r="I3" s="70">
        <f>I2-G2</f>
        <v>30.439460000000139</v>
      </c>
      <c r="J3" s="216" t="s">
        <v>28</v>
      </c>
      <c r="K3" s="217"/>
      <c r="L3" s="71">
        <f>I3/L2*100</f>
        <v>62.402796285287174</v>
      </c>
    </row>
    <row r="4" spans="2:12" ht="30" customHeight="1" thickBot="1" x14ac:dyDescent="0.35">
      <c r="B4" s="137"/>
      <c r="C4" s="138"/>
      <c r="D4" s="139"/>
      <c r="E4" s="225"/>
      <c r="F4" s="72" t="s">
        <v>35</v>
      </c>
      <c r="G4" s="73">
        <v>30</v>
      </c>
      <c r="H4" s="72" t="s">
        <v>36</v>
      </c>
      <c r="I4" s="74">
        <f>I3/G2*100</f>
        <v>60.878920000000278</v>
      </c>
      <c r="J4" s="218" t="s">
        <v>29</v>
      </c>
      <c r="K4" s="219"/>
      <c r="L4" s="75">
        <f>I3/G2*100</f>
        <v>60.878920000000278</v>
      </c>
    </row>
    <row r="5" spans="2:12" ht="7.5" customHeight="1" x14ac:dyDescent="0.3"/>
    <row r="6" spans="2:12" x14ac:dyDescent="0.3">
      <c r="B6" s="77" t="s">
        <v>1</v>
      </c>
      <c r="C6" s="3" t="s">
        <v>43</v>
      </c>
      <c r="D6" s="78" t="s">
        <v>2</v>
      </c>
      <c r="E6" s="8" t="s">
        <v>37</v>
      </c>
      <c r="F6" s="140" t="s">
        <v>5</v>
      </c>
      <c r="G6" s="8" t="s">
        <v>20</v>
      </c>
      <c r="H6" s="8" t="s">
        <v>22</v>
      </c>
      <c r="I6" s="8" t="s">
        <v>23</v>
      </c>
      <c r="J6" s="8" t="s">
        <v>24</v>
      </c>
      <c r="K6" s="8" t="s">
        <v>38</v>
      </c>
      <c r="L6" s="79" t="s">
        <v>21</v>
      </c>
    </row>
    <row r="7" spans="2:12" ht="7.5" customHeight="1" x14ac:dyDescent="0.3">
      <c r="B7" s="141"/>
      <c r="C7" s="142"/>
      <c r="D7" s="143"/>
      <c r="E7" s="144"/>
      <c r="F7" s="145"/>
      <c r="G7" s="144"/>
      <c r="H7" s="144"/>
      <c r="I7" s="144"/>
      <c r="J7" s="145"/>
      <c r="K7" s="146"/>
      <c r="L7" s="147"/>
    </row>
    <row r="8" spans="2:12" x14ac:dyDescent="0.3">
      <c r="B8" s="148">
        <v>45748</v>
      </c>
      <c r="C8" s="149"/>
      <c r="D8" s="150"/>
      <c r="E8" s="151"/>
      <c r="F8" s="152"/>
      <c r="G8" s="150"/>
      <c r="H8" s="150"/>
      <c r="I8" s="150"/>
      <c r="J8" s="150"/>
      <c r="K8" s="150"/>
      <c r="L8" s="153"/>
    </row>
    <row r="9" spans="2:12" ht="14.4" x14ac:dyDescent="0.3">
      <c r="B9" s="205">
        <f>G3</f>
        <v>45748</v>
      </c>
      <c r="C9" s="201" t="s">
        <v>46</v>
      </c>
      <c r="D9" s="201" t="s">
        <v>47</v>
      </c>
      <c r="E9" s="154" t="s">
        <v>126</v>
      </c>
      <c r="F9" s="155">
        <v>6.8</v>
      </c>
      <c r="G9" s="176">
        <v>0.33300000000000002</v>
      </c>
      <c r="H9" s="202" t="s">
        <v>50</v>
      </c>
      <c r="I9" s="203" t="s">
        <v>51</v>
      </c>
      <c r="J9" s="84">
        <f t="shared" ref="J9:J72" si="0">IF(I9="w",(F9-1)*G9,-G9)</f>
        <v>-0.33300000000000002</v>
      </c>
      <c r="K9" s="156">
        <f t="shared" ref="K9:K72" si="1">IF(I9="w",(J9/100*2),0)</f>
        <v>0</v>
      </c>
      <c r="L9" s="157">
        <f>J9-K9</f>
        <v>-0.33300000000000002</v>
      </c>
    </row>
    <row r="10" spans="2:12" ht="14.4" x14ac:dyDescent="0.3">
      <c r="B10" s="220"/>
      <c r="C10" s="209"/>
      <c r="D10" s="209"/>
      <c r="E10" s="154" t="s">
        <v>112</v>
      </c>
      <c r="F10" s="155">
        <v>12.5</v>
      </c>
      <c r="G10" s="176">
        <v>0.28000000000000003</v>
      </c>
      <c r="H10" s="204"/>
      <c r="I10" s="204"/>
      <c r="J10" s="84">
        <f t="shared" si="0"/>
        <v>-0.28000000000000003</v>
      </c>
      <c r="K10" s="156">
        <f t="shared" si="1"/>
        <v>0</v>
      </c>
      <c r="L10" s="157">
        <f t="shared" ref="L10:L29" si="2">J10-K10</f>
        <v>-0.28000000000000003</v>
      </c>
    </row>
    <row r="11" spans="2:12" ht="14.4" x14ac:dyDescent="0.3">
      <c r="B11" s="220"/>
      <c r="C11" s="209"/>
      <c r="D11" s="209"/>
      <c r="E11" s="154" t="s">
        <v>82</v>
      </c>
      <c r="F11" s="155">
        <v>18.5</v>
      </c>
      <c r="G11" s="176">
        <v>0.19</v>
      </c>
      <c r="H11" s="204"/>
      <c r="I11" s="204"/>
      <c r="J11" s="84">
        <f t="shared" si="0"/>
        <v>-0.19</v>
      </c>
      <c r="K11" s="156">
        <f t="shared" si="1"/>
        <v>0</v>
      </c>
      <c r="L11" s="157">
        <f t="shared" si="2"/>
        <v>-0.19</v>
      </c>
    </row>
    <row r="12" spans="2:12" ht="14.4" x14ac:dyDescent="0.3">
      <c r="B12" s="221"/>
      <c r="C12" s="209" t="s">
        <v>46</v>
      </c>
      <c r="D12" s="209" t="s">
        <v>135</v>
      </c>
      <c r="E12" s="154" t="s">
        <v>50</v>
      </c>
      <c r="F12" s="155">
        <v>10</v>
      </c>
      <c r="G12" s="176">
        <v>0.33</v>
      </c>
      <c r="H12" s="204" t="s">
        <v>50</v>
      </c>
      <c r="I12" s="203" t="s">
        <v>66</v>
      </c>
      <c r="J12" s="84">
        <f t="shared" si="0"/>
        <v>2.97</v>
      </c>
      <c r="K12" s="156">
        <f t="shared" si="1"/>
        <v>5.9400000000000001E-2</v>
      </c>
      <c r="L12" s="157">
        <f t="shared" si="2"/>
        <v>2.9106000000000001</v>
      </c>
    </row>
    <row r="13" spans="2:12" ht="14.4" x14ac:dyDescent="0.3">
      <c r="B13" s="221"/>
      <c r="C13" s="209"/>
      <c r="D13" s="209"/>
      <c r="E13" s="154" t="s">
        <v>55</v>
      </c>
      <c r="F13" s="155">
        <v>14</v>
      </c>
      <c r="G13" s="176">
        <v>0.23</v>
      </c>
      <c r="H13" s="204"/>
      <c r="I13" s="204"/>
      <c r="J13" s="84">
        <f t="shared" si="0"/>
        <v>-0.23</v>
      </c>
      <c r="K13" s="156">
        <f t="shared" si="1"/>
        <v>0</v>
      </c>
      <c r="L13" s="157">
        <f t="shared" si="2"/>
        <v>-0.23</v>
      </c>
    </row>
    <row r="14" spans="2:12" ht="14.4" x14ac:dyDescent="0.3">
      <c r="B14" s="222"/>
      <c r="C14" s="209"/>
      <c r="D14" s="209"/>
      <c r="E14" s="154" t="s">
        <v>126</v>
      </c>
      <c r="F14" s="155">
        <v>7.4</v>
      </c>
      <c r="G14" s="176">
        <v>0.44</v>
      </c>
      <c r="H14" s="204"/>
      <c r="I14" s="204"/>
      <c r="J14" s="84">
        <f t="shared" si="0"/>
        <v>-0.44</v>
      </c>
      <c r="K14" s="156">
        <f t="shared" si="1"/>
        <v>0</v>
      </c>
      <c r="L14" s="157">
        <f t="shared" si="2"/>
        <v>-0.44</v>
      </c>
    </row>
    <row r="15" spans="2:12" ht="14.4" x14ac:dyDescent="0.3">
      <c r="B15" s="199">
        <f>B9+1</f>
        <v>45749</v>
      </c>
      <c r="C15" s="201" t="s">
        <v>46</v>
      </c>
      <c r="D15" s="201" t="s">
        <v>137</v>
      </c>
      <c r="E15" s="154" t="s">
        <v>65</v>
      </c>
      <c r="F15" s="128">
        <v>9.4</v>
      </c>
      <c r="G15" s="177">
        <v>0.4</v>
      </c>
      <c r="H15" s="202" t="s">
        <v>65</v>
      </c>
      <c r="I15" s="203" t="s">
        <v>66</v>
      </c>
      <c r="J15" s="84">
        <f t="shared" si="0"/>
        <v>3.3600000000000003</v>
      </c>
      <c r="K15" s="156">
        <f t="shared" si="1"/>
        <v>6.720000000000001E-2</v>
      </c>
      <c r="L15" s="157">
        <f t="shared" si="2"/>
        <v>3.2928000000000002</v>
      </c>
    </row>
    <row r="16" spans="2:12" ht="14.4" x14ac:dyDescent="0.3">
      <c r="B16" s="200"/>
      <c r="C16" s="200"/>
      <c r="D16" s="200"/>
      <c r="E16" s="154" t="s">
        <v>55</v>
      </c>
      <c r="F16" s="128">
        <v>11.5</v>
      </c>
      <c r="G16" s="177">
        <v>0.33</v>
      </c>
      <c r="H16" s="200"/>
      <c r="I16" s="204"/>
      <c r="J16" s="84">
        <f t="shared" si="0"/>
        <v>-0.33</v>
      </c>
      <c r="K16" s="156">
        <f t="shared" si="1"/>
        <v>0</v>
      </c>
      <c r="L16" s="157">
        <f t="shared" si="2"/>
        <v>-0.33</v>
      </c>
    </row>
    <row r="17" spans="2:12" ht="14.4" x14ac:dyDescent="0.3">
      <c r="B17" s="200"/>
      <c r="C17" s="200"/>
      <c r="D17" s="200"/>
      <c r="E17" s="154" t="s">
        <v>79</v>
      </c>
      <c r="F17" s="128">
        <v>13.5</v>
      </c>
      <c r="G17" s="177">
        <v>0.28000000000000003</v>
      </c>
      <c r="H17" s="200"/>
      <c r="I17" s="204"/>
      <c r="J17" s="84">
        <f t="shared" si="0"/>
        <v>-0.28000000000000003</v>
      </c>
      <c r="K17" s="156">
        <f t="shared" si="1"/>
        <v>0</v>
      </c>
      <c r="L17" s="157">
        <f t="shared" si="2"/>
        <v>-0.28000000000000003</v>
      </c>
    </row>
    <row r="18" spans="2:12" ht="14.4" x14ac:dyDescent="0.3">
      <c r="B18" s="199">
        <f>B15+1</f>
        <v>45750</v>
      </c>
      <c r="C18" s="201" t="s">
        <v>46</v>
      </c>
      <c r="D18" s="201" t="s">
        <v>57</v>
      </c>
      <c r="E18" s="154" t="s">
        <v>65</v>
      </c>
      <c r="F18" s="128">
        <v>10</v>
      </c>
      <c r="G18" s="177">
        <v>0.43</v>
      </c>
      <c r="H18" s="202" t="s">
        <v>50</v>
      </c>
      <c r="I18" s="203" t="s">
        <v>51</v>
      </c>
      <c r="J18" s="84">
        <f t="shared" si="0"/>
        <v>-0.43</v>
      </c>
      <c r="K18" s="156">
        <f t="shared" si="1"/>
        <v>0</v>
      </c>
      <c r="L18" s="157">
        <f t="shared" si="2"/>
        <v>-0.43</v>
      </c>
    </row>
    <row r="19" spans="2:12" ht="14.4" x14ac:dyDescent="0.3">
      <c r="B19" s="209"/>
      <c r="C19" s="209"/>
      <c r="D19" s="209"/>
      <c r="E19" s="154" t="s">
        <v>79</v>
      </c>
      <c r="F19" s="128">
        <v>14</v>
      </c>
      <c r="G19" s="177">
        <v>0.31</v>
      </c>
      <c r="H19" s="210"/>
      <c r="I19" s="204"/>
      <c r="J19" s="84">
        <f t="shared" si="0"/>
        <v>-0.31</v>
      </c>
      <c r="K19" s="156">
        <f t="shared" si="1"/>
        <v>0</v>
      </c>
      <c r="L19" s="157">
        <f t="shared" si="2"/>
        <v>-0.31</v>
      </c>
    </row>
    <row r="20" spans="2:12" ht="14.4" x14ac:dyDescent="0.3">
      <c r="B20" s="209"/>
      <c r="C20" s="209"/>
      <c r="D20" s="209"/>
      <c r="E20" s="154" t="s">
        <v>82</v>
      </c>
      <c r="F20" s="128">
        <v>16</v>
      </c>
      <c r="G20" s="177">
        <v>0.27</v>
      </c>
      <c r="H20" s="200"/>
      <c r="I20" s="204"/>
      <c r="J20" s="84">
        <f t="shared" si="0"/>
        <v>-0.27</v>
      </c>
      <c r="K20" s="156">
        <f t="shared" si="1"/>
        <v>0</v>
      </c>
      <c r="L20" s="157">
        <f t="shared" si="2"/>
        <v>-0.27</v>
      </c>
    </row>
    <row r="21" spans="2:12" ht="14.4" x14ac:dyDescent="0.3">
      <c r="B21" s="205">
        <f>B18+1</f>
        <v>45751</v>
      </c>
      <c r="C21" s="201" t="s">
        <v>60</v>
      </c>
      <c r="D21" s="201" t="s">
        <v>61</v>
      </c>
      <c r="E21" s="154" t="s">
        <v>50</v>
      </c>
      <c r="F21" s="155">
        <v>7.2</v>
      </c>
      <c r="G21" s="176">
        <v>0.33</v>
      </c>
      <c r="H21" s="202" t="s">
        <v>50</v>
      </c>
      <c r="I21" s="203" t="s">
        <v>66</v>
      </c>
      <c r="J21" s="84">
        <f t="shared" si="0"/>
        <v>2.0460000000000003</v>
      </c>
      <c r="K21" s="156">
        <f t="shared" si="1"/>
        <v>4.0920000000000005E-2</v>
      </c>
      <c r="L21" s="157">
        <f t="shared" si="2"/>
        <v>2.0050800000000004</v>
      </c>
    </row>
    <row r="22" spans="2:12" ht="14.4" x14ac:dyDescent="0.3">
      <c r="B22" s="206"/>
      <c r="C22" s="200"/>
      <c r="D22" s="200"/>
      <c r="E22" s="154" t="s">
        <v>129</v>
      </c>
      <c r="F22" s="155">
        <v>7.8</v>
      </c>
      <c r="G22" s="176">
        <v>0.31</v>
      </c>
      <c r="H22" s="200"/>
      <c r="I22" s="204"/>
      <c r="J22" s="84">
        <f t="shared" si="0"/>
        <v>-0.31</v>
      </c>
      <c r="K22" s="156">
        <f t="shared" si="1"/>
        <v>0</v>
      </c>
      <c r="L22" s="157">
        <f t="shared" si="2"/>
        <v>-0.31</v>
      </c>
    </row>
    <row r="23" spans="2:12" ht="14.4" x14ac:dyDescent="0.3">
      <c r="B23" s="206"/>
      <c r="C23" s="200"/>
      <c r="D23" s="200"/>
      <c r="E23" s="154" t="s">
        <v>126</v>
      </c>
      <c r="F23" s="155">
        <v>6.6</v>
      </c>
      <c r="G23" s="176">
        <v>0.36</v>
      </c>
      <c r="H23" s="200"/>
      <c r="I23" s="204"/>
      <c r="J23" s="84">
        <f t="shared" si="0"/>
        <v>-0.36</v>
      </c>
      <c r="K23" s="156">
        <f t="shared" si="1"/>
        <v>0</v>
      </c>
      <c r="L23" s="157">
        <f t="shared" si="2"/>
        <v>-0.36</v>
      </c>
    </row>
    <row r="24" spans="2:12" ht="14.4" x14ac:dyDescent="0.3">
      <c r="B24" s="207"/>
      <c r="C24" s="201" t="s">
        <v>139</v>
      </c>
      <c r="D24" s="201" t="s">
        <v>175</v>
      </c>
      <c r="E24" s="154" t="s">
        <v>173</v>
      </c>
      <c r="F24" s="155">
        <v>13</v>
      </c>
      <c r="G24" s="176">
        <v>0.33300000000000002</v>
      </c>
      <c r="H24" s="202" t="s">
        <v>173</v>
      </c>
      <c r="I24" s="203" t="s">
        <v>66</v>
      </c>
      <c r="J24" s="84">
        <f t="shared" si="0"/>
        <v>3.9960000000000004</v>
      </c>
      <c r="K24" s="156">
        <f t="shared" si="1"/>
        <v>7.9920000000000005E-2</v>
      </c>
      <c r="L24" s="157">
        <f t="shared" si="2"/>
        <v>3.9160800000000004</v>
      </c>
    </row>
    <row r="25" spans="2:12" ht="14.4" x14ac:dyDescent="0.3">
      <c r="B25" s="207"/>
      <c r="C25" s="200"/>
      <c r="D25" s="200"/>
      <c r="E25" s="154" t="s">
        <v>126</v>
      </c>
      <c r="F25" s="155">
        <v>10.5</v>
      </c>
      <c r="G25" s="176">
        <v>0.33300000000000002</v>
      </c>
      <c r="H25" s="200"/>
      <c r="I25" s="204"/>
      <c r="J25" s="84">
        <f t="shared" si="0"/>
        <v>-0.33300000000000002</v>
      </c>
      <c r="K25" s="156">
        <f t="shared" si="1"/>
        <v>0</v>
      </c>
      <c r="L25" s="157">
        <f t="shared" si="2"/>
        <v>-0.33300000000000002</v>
      </c>
    </row>
    <row r="26" spans="2:12" ht="14.4" x14ac:dyDescent="0.3">
      <c r="B26" s="208"/>
      <c r="C26" s="200"/>
      <c r="D26" s="200"/>
      <c r="E26" s="154" t="s">
        <v>112</v>
      </c>
      <c r="F26" s="155">
        <v>9.8000000000000007</v>
      </c>
      <c r="G26" s="176">
        <v>0.33300000000000002</v>
      </c>
      <c r="H26" s="200"/>
      <c r="I26" s="204"/>
      <c r="J26" s="84">
        <f t="shared" si="0"/>
        <v>-0.33300000000000002</v>
      </c>
      <c r="K26" s="156">
        <f t="shared" si="1"/>
        <v>0</v>
      </c>
      <c r="L26" s="157">
        <f t="shared" si="2"/>
        <v>-0.33300000000000002</v>
      </c>
    </row>
    <row r="27" spans="2:12" ht="14.4" x14ac:dyDescent="0.3">
      <c r="B27" s="199">
        <f>B21+1</f>
        <v>45752</v>
      </c>
      <c r="C27" s="201" t="s">
        <v>46</v>
      </c>
      <c r="D27" s="201" t="s">
        <v>64</v>
      </c>
      <c r="E27" s="154" t="s">
        <v>65</v>
      </c>
      <c r="F27" s="155">
        <v>10</v>
      </c>
      <c r="G27" s="176">
        <v>0.33300000000000002</v>
      </c>
      <c r="H27" s="202" t="s">
        <v>65</v>
      </c>
      <c r="I27" s="203" t="s">
        <v>66</v>
      </c>
      <c r="J27" s="84">
        <f t="shared" si="0"/>
        <v>2.9970000000000003</v>
      </c>
      <c r="K27" s="156">
        <f t="shared" si="1"/>
        <v>5.9940000000000007E-2</v>
      </c>
      <c r="L27" s="157">
        <f t="shared" si="2"/>
        <v>2.9370600000000002</v>
      </c>
    </row>
    <row r="28" spans="2:12" ht="14.4" x14ac:dyDescent="0.3">
      <c r="B28" s="199"/>
      <c r="C28" s="201"/>
      <c r="D28" s="201"/>
      <c r="E28" s="154" t="s">
        <v>126</v>
      </c>
      <c r="F28" s="155">
        <v>8</v>
      </c>
      <c r="G28" s="176">
        <v>0.33300000000000002</v>
      </c>
      <c r="H28" s="202"/>
      <c r="I28" s="203"/>
      <c r="J28" s="84">
        <f t="shared" si="0"/>
        <v>-0.33300000000000002</v>
      </c>
      <c r="K28" s="156">
        <f t="shared" si="1"/>
        <v>0</v>
      </c>
      <c r="L28" s="157">
        <f t="shared" si="2"/>
        <v>-0.33300000000000002</v>
      </c>
    </row>
    <row r="29" spans="2:12" ht="14.4" x14ac:dyDescent="0.3">
      <c r="B29" s="209"/>
      <c r="C29" s="211"/>
      <c r="D29" s="211"/>
      <c r="E29" s="154" t="s">
        <v>69</v>
      </c>
      <c r="F29" s="155">
        <v>32</v>
      </c>
      <c r="G29" s="176">
        <v>0.33300000000000002</v>
      </c>
      <c r="H29" s="211"/>
      <c r="I29" s="204"/>
      <c r="J29" s="84">
        <f t="shared" si="0"/>
        <v>-0.33300000000000002</v>
      </c>
      <c r="K29" s="156">
        <f t="shared" si="1"/>
        <v>0</v>
      </c>
      <c r="L29" s="157">
        <f t="shared" si="2"/>
        <v>-0.33300000000000002</v>
      </c>
    </row>
    <row r="30" spans="2:12" ht="14.4" x14ac:dyDescent="0.3">
      <c r="B30" s="199">
        <f>B27+1</f>
        <v>45753</v>
      </c>
      <c r="C30" s="200" t="s">
        <v>46</v>
      </c>
      <c r="D30" s="213" t="s">
        <v>67</v>
      </c>
      <c r="E30" s="154" t="s">
        <v>112</v>
      </c>
      <c r="F30" s="158">
        <v>9.8000000000000007</v>
      </c>
      <c r="G30" s="176">
        <v>0.33300000000000002</v>
      </c>
      <c r="H30" s="202" t="s">
        <v>69</v>
      </c>
      <c r="I30" s="203" t="s">
        <v>51</v>
      </c>
      <c r="J30" s="84">
        <f t="shared" si="0"/>
        <v>-0.33300000000000002</v>
      </c>
      <c r="K30" s="156">
        <f t="shared" si="1"/>
        <v>0</v>
      </c>
      <c r="L30" s="157">
        <f>J30-K30</f>
        <v>-0.33300000000000002</v>
      </c>
    </row>
    <row r="31" spans="2:12" ht="14.4" x14ac:dyDescent="0.3">
      <c r="B31" s="199"/>
      <c r="C31" s="200"/>
      <c r="D31" s="200"/>
      <c r="E31" s="154" t="s">
        <v>173</v>
      </c>
      <c r="F31" s="158">
        <v>17</v>
      </c>
      <c r="G31" s="176">
        <v>0.33300000000000002</v>
      </c>
      <c r="H31" s="200"/>
      <c r="I31" s="204"/>
      <c r="J31" s="84">
        <f t="shared" si="0"/>
        <v>-0.33300000000000002</v>
      </c>
      <c r="K31" s="156">
        <f t="shared" si="1"/>
        <v>0</v>
      </c>
      <c r="L31" s="157">
        <f t="shared" ref="L31:L32" si="3">J31-K31</f>
        <v>-0.33300000000000002</v>
      </c>
    </row>
    <row r="32" spans="2:12" ht="14.4" x14ac:dyDescent="0.3">
      <c r="B32" s="209"/>
      <c r="C32" s="200"/>
      <c r="D32" s="200"/>
      <c r="E32" s="154" t="s">
        <v>176</v>
      </c>
      <c r="F32" s="158">
        <v>30</v>
      </c>
      <c r="G32" s="176">
        <v>0.33300000000000002</v>
      </c>
      <c r="H32" s="200"/>
      <c r="I32" s="204"/>
      <c r="J32" s="84">
        <f t="shared" si="0"/>
        <v>-0.33300000000000002</v>
      </c>
      <c r="K32" s="156">
        <f t="shared" si="1"/>
        <v>0</v>
      </c>
      <c r="L32" s="157">
        <f t="shared" si="3"/>
        <v>-0.33300000000000002</v>
      </c>
    </row>
    <row r="33" spans="2:12" ht="14.4" x14ac:dyDescent="0.3">
      <c r="B33" s="205">
        <f>B30+1</f>
        <v>45754</v>
      </c>
      <c r="C33" s="201" t="s">
        <v>46</v>
      </c>
      <c r="D33" s="201" t="s">
        <v>70</v>
      </c>
      <c r="E33" s="154" t="s">
        <v>73</v>
      </c>
      <c r="F33" s="155">
        <v>12.5</v>
      </c>
      <c r="G33" s="176">
        <v>0.33300000000000002</v>
      </c>
      <c r="H33" s="202" t="s">
        <v>73</v>
      </c>
      <c r="I33" s="203" t="s">
        <v>66</v>
      </c>
      <c r="J33" s="84">
        <f t="shared" si="0"/>
        <v>3.8295000000000003</v>
      </c>
      <c r="K33" s="156">
        <f t="shared" si="1"/>
        <v>7.6590000000000005E-2</v>
      </c>
      <c r="L33" s="157">
        <f>J33-K33</f>
        <v>3.7529100000000004</v>
      </c>
    </row>
    <row r="34" spans="2:12" ht="14.4" x14ac:dyDescent="0.3">
      <c r="B34" s="212"/>
      <c r="C34" s="211"/>
      <c r="D34" s="211"/>
      <c r="E34" s="154" t="s">
        <v>121</v>
      </c>
      <c r="F34" s="155">
        <v>8</v>
      </c>
      <c r="G34" s="176">
        <v>0.33300000000000002</v>
      </c>
      <c r="H34" s="200"/>
      <c r="I34" s="204"/>
      <c r="J34" s="84">
        <f t="shared" si="0"/>
        <v>-0.33300000000000002</v>
      </c>
      <c r="K34" s="156">
        <f t="shared" si="1"/>
        <v>0</v>
      </c>
      <c r="L34" s="157">
        <f t="shared" ref="L34:L41" si="4">J34-K34</f>
        <v>-0.33300000000000002</v>
      </c>
    </row>
    <row r="35" spans="2:12" ht="14.4" x14ac:dyDescent="0.3">
      <c r="B35" s="212"/>
      <c r="C35" s="211"/>
      <c r="D35" s="211"/>
      <c r="E35" s="154" t="s">
        <v>112</v>
      </c>
      <c r="F35" s="155">
        <v>9.8000000000000007</v>
      </c>
      <c r="G35" s="176">
        <v>0.33300000000000002</v>
      </c>
      <c r="H35" s="200"/>
      <c r="I35" s="204"/>
      <c r="J35" s="84">
        <f t="shared" si="0"/>
        <v>-0.33300000000000002</v>
      </c>
      <c r="K35" s="156">
        <f t="shared" si="1"/>
        <v>0</v>
      </c>
      <c r="L35" s="157">
        <f t="shared" si="4"/>
        <v>-0.33300000000000002</v>
      </c>
    </row>
    <row r="36" spans="2:12" ht="14.4" x14ac:dyDescent="0.3">
      <c r="B36" s="207"/>
      <c r="C36" s="201" t="s">
        <v>60</v>
      </c>
      <c r="D36" s="201" t="s">
        <v>177</v>
      </c>
      <c r="E36" s="154" t="s">
        <v>126</v>
      </c>
      <c r="F36" s="155">
        <v>6.6</v>
      </c>
      <c r="G36" s="176">
        <v>0.33300000000000002</v>
      </c>
      <c r="H36" s="202" t="s">
        <v>126</v>
      </c>
      <c r="I36" s="203" t="s">
        <v>66</v>
      </c>
      <c r="J36" s="84">
        <f t="shared" si="0"/>
        <v>1.8648</v>
      </c>
      <c r="K36" s="156">
        <f t="shared" si="1"/>
        <v>3.7296000000000003E-2</v>
      </c>
      <c r="L36" s="157">
        <f>J36-K36</f>
        <v>1.827504</v>
      </c>
    </row>
    <row r="37" spans="2:12" ht="14.4" x14ac:dyDescent="0.3">
      <c r="B37" s="207"/>
      <c r="C37" s="211"/>
      <c r="D37" s="211"/>
      <c r="E37" s="154" t="s">
        <v>65</v>
      </c>
      <c r="F37" s="155">
        <v>13</v>
      </c>
      <c r="G37" s="176">
        <v>0.33300000000000002</v>
      </c>
      <c r="H37" s="200"/>
      <c r="I37" s="204"/>
      <c r="J37" s="84">
        <f t="shared" si="0"/>
        <v>-0.33300000000000002</v>
      </c>
      <c r="K37" s="156">
        <f t="shared" si="1"/>
        <v>0</v>
      </c>
      <c r="L37" s="157">
        <f t="shared" ref="L37:L38" si="5">J37-K37</f>
        <v>-0.33300000000000002</v>
      </c>
    </row>
    <row r="38" spans="2:12" ht="14.4" x14ac:dyDescent="0.3">
      <c r="B38" s="208"/>
      <c r="C38" s="211"/>
      <c r="D38" s="211"/>
      <c r="E38" s="154" t="s">
        <v>82</v>
      </c>
      <c r="F38" s="155">
        <v>20</v>
      </c>
      <c r="G38" s="176">
        <v>0.33300000000000002</v>
      </c>
      <c r="H38" s="200"/>
      <c r="I38" s="204"/>
      <c r="J38" s="84">
        <f t="shared" si="0"/>
        <v>-0.33300000000000002</v>
      </c>
      <c r="K38" s="156">
        <f t="shared" si="1"/>
        <v>0</v>
      </c>
      <c r="L38" s="157">
        <f t="shared" si="5"/>
        <v>-0.33300000000000002</v>
      </c>
    </row>
    <row r="39" spans="2:12" ht="14.4" x14ac:dyDescent="0.3">
      <c r="B39" s="205">
        <f>B33+1</f>
        <v>45755</v>
      </c>
      <c r="C39" s="201" t="s">
        <v>74</v>
      </c>
      <c r="D39" s="201" t="s">
        <v>75</v>
      </c>
      <c r="E39" s="154" t="s">
        <v>65</v>
      </c>
      <c r="F39" s="155">
        <v>10</v>
      </c>
      <c r="G39" s="176">
        <v>0.33300000000000002</v>
      </c>
      <c r="H39" s="202" t="s">
        <v>76</v>
      </c>
      <c r="I39" s="203" t="s">
        <v>51</v>
      </c>
      <c r="J39" s="84">
        <f t="shared" si="0"/>
        <v>-0.33300000000000002</v>
      </c>
      <c r="K39" s="156">
        <f t="shared" si="1"/>
        <v>0</v>
      </c>
      <c r="L39" s="157">
        <f t="shared" si="4"/>
        <v>-0.33300000000000002</v>
      </c>
    </row>
    <row r="40" spans="2:12" ht="14.4" x14ac:dyDescent="0.3">
      <c r="B40" s="206"/>
      <c r="C40" s="200"/>
      <c r="D40" s="200"/>
      <c r="E40" s="154" t="s">
        <v>126</v>
      </c>
      <c r="F40" s="155">
        <v>7.4</v>
      </c>
      <c r="G40" s="176">
        <v>0.33300000000000002</v>
      </c>
      <c r="H40" s="200"/>
      <c r="I40" s="204"/>
      <c r="J40" s="84">
        <f t="shared" si="0"/>
        <v>-0.33300000000000002</v>
      </c>
      <c r="K40" s="156">
        <f t="shared" si="1"/>
        <v>0</v>
      </c>
      <c r="L40" s="157">
        <f t="shared" si="4"/>
        <v>-0.33300000000000002</v>
      </c>
    </row>
    <row r="41" spans="2:12" ht="14.4" x14ac:dyDescent="0.3">
      <c r="B41" s="206"/>
      <c r="C41" s="200"/>
      <c r="D41" s="200"/>
      <c r="E41" s="154" t="s">
        <v>82</v>
      </c>
      <c r="F41" s="155">
        <v>16.5</v>
      </c>
      <c r="G41" s="176">
        <v>0.33300000000000002</v>
      </c>
      <c r="H41" s="200"/>
      <c r="I41" s="204"/>
      <c r="J41" s="84">
        <f t="shared" si="0"/>
        <v>-0.33300000000000002</v>
      </c>
      <c r="K41" s="156">
        <f t="shared" si="1"/>
        <v>0</v>
      </c>
      <c r="L41" s="157">
        <f t="shared" si="4"/>
        <v>-0.33300000000000002</v>
      </c>
    </row>
    <row r="42" spans="2:12" ht="14.4" x14ac:dyDescent="0.3">
      <c r="B42" s="207"/>
      <c r="C42" s="201" t="s">
        <v>74</v>
      </c>
      <c r="D42" s="201" t="s">
        <v>178</v>
      </c>
      <c r="E42" s="154" t="s">
        <v>129</v>
      </c>
      <c r="F42" s="155">
        <v>14.5</v>
      </c>
      <c r="G42" s="176">
        <v>0.33300000000000002</v>
      </c>
      <c r="H42" s="202" t="s">
        <v>112</v>
      </c>
      <c r="I42" s="203" t="s">
        <v>51</v>
      </c>
      <c r="J42" s="84">
        <f t="shared" si="0"/>
        <v>-0.33300000000000002</v>
      </c>
      <c r="K42" s="156">
        <f t="shared" si="1"/>
        <v>0</v>
      </c>
      <c r="L42" s="157">
        <f>J42-K42</f>
        <v>-0.33300000000000002</v>
      </c>
    </row>
    <row r="43" spans="2:12" ht="14.4" x14ac:dyDescent="0.3">
      <c r="B43" s="207"/>
      <c r="C43" s="209"/>
      <c r="D43" s="209"/>
      <c r="E43" s="154" t="s">
        <v>126</v>
      </c>
      <c r="F43" s="155">
        <v>8</v>
      </c>
      <c r="G43" s="176">
        <v>0.33300000000000002</v>
      </c>
      <c r="H43" s="204"/>
      <c r="I43" s="204"/>
      <c r="J43" s="84">
        <f t="shared" si="0"/>
        <v>-0.33300000000000002</v>
      </c>
      <c r="K43" s="156">
        <f t="shared" si="1"/>
        <v>0</v>
      </c>
      <c r="L43" s="157">
        <f t="shared" ref="L43:L106" si="6">J43-K43</f>
        <v>-0.33300000000000002</v>
      </c>
    </row>
    <row r="44" spans="2:12" ht="14.4" x14ac:dyDescent="0.3">
      <c r="B44" s="208"/>
      <c r="C44" s="209"/>
      <c r="D44" s="209"/>
      <c r="E44" s="154" t="s">
        <v>65</v>
      </c>
      <c r="F44" s="155">
        <v>9.8000000000000007</v>
      </c>
      <c r="G44" s="176">
        <v>0.33300000000000002</v>
      </c>
      <c r="H44" s="204"/>
      <c r="I44" s="204"/>
      <c r="J44" s="84">
        <f t="shared" si="0"/>
        <v>-0.33300000000000002</v>
      </c>
      <c r="K44" s="156">
        <f t="shared" si="1"/>
        <v>0</v>
      </c>
      <c r="L44" s="157">
        <f t="shared" si="6"/>
        <v>-0.33300000000000002</v>
      </c>
    </row>
    <row r="45" spans="2:12" ht="14.4" x14ac:dyDescent="0.3">
      <c r="B45" s="199">
        <f>B39+1</f>
        <v>45756</v>
      </c>
      <c r="C45" s="201" t="s">
        <v>74</v>
      </c>
      <c r="D45" s="201" t="s">
        <v>77</v>
      </c>
      <c r="E45" s="154" t="s">
        <v>79</v>
      </c>
      <c r="F45" s="128">
        <v>12.5</v>
      </c>
      <c r="G45" s="176">
        <v>0.33300000000000002</v>
      </c>
      <c r="H45" s="202" t="s">
        <v>79</v>
      </c>
      <c r="I45" s="203" t="s">
        <v>66</v>
      </c>
      <c r="J45" s="84">
        <f t="shared" si="0"/>
        <v>3.8295000000000003</v>
      </c>
      <c r="K45" s="156">
        <f t="shared" si="1"/>
        <v>7.6590000000000005E-2</v>
      </c>
      <c r="L45" s="157">
        <f t="shared" si="6"/>
        <v>3.7529100000000004</v>
      </c>
    </row>
    <row r="46" spans="2:12" ht="14.4" x14ac:dyDescent="0.3">
      <c r="B46" s="200"/>
      <c r="C46" s="200"/>
      <c r="D46" s="200"/>
      <c r="E46" s="154" t="s">
        <v>65</v>
      </c>
      <c r="F46" s="128">
        <v>9.6</v>
      </c>
      <c r="G46" s="176">
        <v>0.33300000000000002</v>
      </c>
      <c r="H46" s="200"/>
      <c r="I46" s="204"/>
      <c r="J46" s="84">
        <f t="shared" si="0"/>
        <v>-0.33300000000000002</v>
      </c>
      <c r="K46" s="156">
        <f t="shared" si="1"/>
        <v>0</v>
      </c>
      <c r="L46" s="157">
        <f t="shared" si="6"/>
        <v>-0.33300000000000002</v>
      </c>
    </row>
    <row r="47" spans="2:12" ht="14.4" x14ac:dyDescent="0.3">
      <c r="B47" s="200"/>
      <c r="C47" s="200"/>
      <c r="D47" s="200"/>
      <c r="E47" s="154" t="s">
        <v>69</v>
      </c>
      <c r="F47" s="128">
        <v>26</v>
      </c>
      <c r="G47" s="176">
        <v>0.33300000000000002</v>
      </c>
      <c r="H47" s="200"/>
      <c r="I47" s="204"/>
      <c r="J47" s="84">
        <f t="shared" si="0"/>
        <v>-0.33300000000000002</v>
      </c>
      <c r="K47" s="156">
        <f t="shared" si="1"/>
        <v>0</v>
      </c>
      <c r="L47" s="157">
        <f t="shared" si="6"/>
        <v>-0.33300000000000002</v>
      </c>
    </row>
    <row r="48" spans="2:12" ht="14.4" x14ac:dyDescent="0.3">
      <c r="B48" s="205">
        <f>B45+1</f>
        <v>45757</v>
      </c>
      <c r="C48" s="201" t="s">
        <v>80</v>
      </c>
      <c r="D48" s="201" t="s">
        <v>179</v>
      </c>
      <c r="E48" s="154" t="s">
        <v>129</v>
      </c>
      <c r="F48" s="128">
        <v>13</v>
      </c>
      <c r="G48" s="176">
        <v>0.33300000000000002</v>
      </c>
      <c r="H48" s="202" t="s">
        <v>55</v>
      </c>
      <c r="I48" s="203" t="s">
        <v>51</v>
      </c>
      <c r="J48" s="84">
        <f t="shared" si="0"/>
        <v>-0.33300000000000002</v>
      </c>
      <c r="K48" s="156">
        <f t="shared" si="1"/>
        <v>0</v>
      </c>
      <c r="L48" s="157">
        <f t="shared" si="6"/>
        <v>-0.33300000000000002</v>
      </c>
    </row>
    <row r="49" spans="2:12" ht="14.4" x14ac:dyDescent="0.3">
      <c r="B49" s="206"/>
      <c r="C49" s="209"/>
      <c r="D49" s="209"/>
      <c r="E49" s="154" t="s">
        <v>126</v>
      </c>
      <c r="F49" s="128">
        <v>7.2</v>
      </c>
      <c r="G49" s="176">
        <v>0.33300000000000002</v>
      </c>
      <c r="H49" s="210"/>
      <c r="I49" s="204"/>
      <c r="J49" s="84">
        <f t="shared" si="0"/>
        <v>-0.33300000000000002</v>
      </c>
      <c r="K49" s="156">
        <f t="shared" si="1"/>
        <v>0</v>
      </c>
      <c r="L49" s="157">
        <f t="shared" si="6"/>
        <v>-0.33300000000000002</v>
      </c>
    </row>
    <row r="50" spans="2:12" ht="14.4" x14ac:dyDescent="0.3">
      <c r="B50" s="206"/>
      <c r="C50" s="209"/>
      <c r="D50" s="209"/>
      <c r="E50" s="154" t="s">
        <v>82</v>
      </c>
      <c r="F50" s="128">
        <v>16</v>
      </c>
      <c r="G50" s="176">
        <v>0.33300000000000002</v>
      </c>
      <c r="H50" s="200"/>
      <c r="I50" s="204"/>
      <c r="J50" s="84">
        <f t="shared" si="0"/>
        <v>-0.33300000000000002</v>
      </c>
      <c r="K50" s="156">
        <f t="shared" si="1"/>
        <v>0</v>
      </c>
      <c r="L50" s="157">
        <f t="shared" si="6"/>
        <v>-0.33300000000000002</v>
      </c>
    </row>
    <row r="51" spans="2:12" ht="14.4" x14ac:dyDescent="0.3">
      <c r="B51" s="207"/>
      <c r="C51" s="201" t="s">
        <v>80</v>
      </c>
      <c r="D51" s="201" t="s">
        <v>180</v>
      </c>
      <c r="E51" s="154" t="s">
        <v>82</v>
      </c>
      <c r="F51" s="128">
        <v>16</v>
      </c>
      <c r="G51" s="176">
        <v>0.33300000000000002</v>
      </c>
      <c r="H51" s="202" t="s">
        <v>82</v>
      </c>
      <c r="I51" s="203" t="s">
        <v>66</v>
      </c>
      <c r="J51" s="84">
        <f t="shared" si="0"/>
        <v>4.9950000000000001</v>
      </c>
      <c r="K51" s="156">
        <f t="shared" si="1"/>
        <v>9.9900000000000003E-2</v>
      </c>
      <c r="L51" s="157">
        <f t="shared" si="6"/>
        <v>4.8951000000000002</v>
      </c>
    </row>
    <row r="52" spans="2:12" ht="14.4" x14ac:dyDescent="0.3">
      <c r="B52" s="207"/>
      <c r="C52" s="209"/>
      <c r="D52" s="209"/>
      <c r="E52" s="154" t="s">
        <v>129</v>
      </c>
      <c r="F52" s="128">
        <v>13</v>
      </c>
      <c r="G52" s="176">
        <v>0.33300000000000002</v>
      </c>
      <c r="H52" s="210"/>
      <c r="I52" s="204"/>
      <c r="J52" s="84">
        <f t="shared" si="0"/>
        <v>-0.33300000000000002</v>
      </c>
      <c r="K52" s="156">
        <f t="shared" si="1"/>
        <v>0</v>
      </c>
      <c r="L52" s="157">
        <f t="shared" si="6"/>
        <v>-0.33300000000000002</v>
      </c>
    </row>
    <row r="53" spans="2:12" ht="14.4" x14ac:dyDescent="0.3">
      <c r="B53" s="208"/>
      <c r="C53" s="209"/>
      <c r="D53" s="209"/>
      <c r="E53" s="154" t="s">
        <v>126</v>
      </c>
      <c r="F53" s="128">
        <v>7.2</v>
      </c>
      <c r="G53" s="176">
        <v>0.33300000000000002</v>
      </c>
      <c r="H53" s="200"/>
      <c r="I53" s="204"/>
      <c r="J53" s="84">
        <f t="shared" si="0"/>
        <v>-0.33300000000000002</v>
      </c>
      <c r="K53" s="156">
        <f t="shared" si="1"/>
        <v>0</v>
      </c>
      <c r="L53" s="157">
        <f t="shared" si="6"/>
        <v>-0.33300000000000002</v>
      </c>
    </row>
    <row r="54" spans="2:12" ht="14.4" x14ac:dyDescent="0.3">
      <c r="B54" s="205">
        <f>B48+1</f>
        <v>45758</v>
      </c>
      <c r="C54" s="201" t="s">
        <v>60</v>
      </c>
      <c r="D54" s="201" t="s">
        <v>83</v>
      </c>
      <c r="E54" s="154" t="s">
        <v>121</v>
      </c>
      <c r="F54" s="155">
        <v>11.5</v>
      </c>
      <c r="G54" s="176">
        <v>0.33300000000000002</v>
      </c>
      <c r="H54" s="202" t="s">
        <v>85</v>
      </c>
      <c r="I54" s="203" t="s">
        <v>51</v>
      </c>
      <c r="J54" s="84">
        <f t="shared" si="0"/>
        <v>-0.33300000000000002</v>
      </c>
      <c r="K54" s="156">
        <f t="shared" si="1"/>
        <v>0</v>
      </c>
      <c r="L54" s="157">
        <f t="shared" si="6"/>
        <v>-0.33300000000000002</v>
      </c>
    </row>
    <row r="55" spans="2:12" ht="14.4" x14ac:dyDescent="0.3">
      <c r="B55" s="206"/>
      <c r="C55" s="200"/>
      <c r="D55" s="200"/>
      <c r="E55" s="154" t="s">
        <v>112</v>
      </c>
      <c r="F55" s="155">
        <v>9.8000000000000007</v>
      </c>
      <c r="G55" s="176">
        <v>0.33300000000000002</v>
      </c>
      <c r="H55" s="200"/>
      <c r="I55" s="204"/>
      <c r="J55" s="84">
        <f t="shared" si="0"/>
        <v>-0.33300000000000002</v>
      </c>
      <c r="K55" s="156">
        <f t="shared" si="1"/>
        <v>0</v>
      </c>
      <c r="L55" s="157">
        <f t="shared" si="6"/>
        <v>-0.33300000000000002</v>
      </c>
    </row>
    <row r="56" spans="2:12" ht="14.4" x14ac:dyDescent="0.3">
      <c r="B56" s="206"/>
      <c r="C56" s="200"/>
      <c r="D56" s="200"/>
      <c r="E56" s="154" t="s">
        <v>173</v>
      </c>
      <c r="F56" s="155">
        <v>18</v>
      </c>
      <c r="G56" s="176">
        <v>0.33300000000000002</v>
      </c>
      <c r="H56" s="200"/>
      <c r="I56" s="204"/>
      <c r="J56" s="84">
        <f t="shared" si="0"/>
        <v>-0.33300000000000002</v>
      </c>
      <c r="K56" s="156">
        <f t="shared" si="1"/>
        <v>0</v>
      </c>
      <c r="L56" s="157">
        <f t="shared" si="6"/>
        <v>-0.33300000000000002</v>
      </c>
    </row>
    <row r="57" spans="2:12" ht="14.4" x14ac:dyDescent="0.3">
      <c r="B57" s="207"/>
      <c r="C57" s="201" t="s">
        <v>119</v>
      </c>
      <c r="D57" s="201" t="s">
        <v>181</v>
      </c>
      <c r="E57" s="154" t="s">
        <v>65</v>
      </c>
      <c r="F57" s="155">
        <v>9.6</v>
      </c>
      <c r="G57" s="176">
        <v>0.33300000000000002</v>
      </c>
      <c r="H57" s="202" t="s">
        <v>65</v>
      </c>
      <c r="I57" s="203" t="s">
        <v>66</v>
      </c>
      <c r="J57" s="84">
        <f t="shared" si="0"/>
        <v>2.8637999999999999</v>
      </c>
      <c r="K57" s="156">
        <f t="shared" si="1"/>
        <v>5.7276000000000001E-2</v>
      </c>
      <c r="L57" s="157">
        <f t="shared" si="6"/>
        <v>2.806524</v>
      </c>
    </row>
    <row r="58" spans="2:12" ht="14.4" x14ac:dyDescent="0.3">
      <c r="B58" s="207"/>
      <c r="C58" s="200"/>
      <c r="D58" s="200"/>
      <c r="E58" s="154" t="s">
        <v>50</v>
      </c>
      <c r="F58" s="155">
        <v>6.8</v>
      </c>
      <c r="G58" s="176">
        <v>0.33300000000000002</v>
      </c>
      <c r="H58" s="200"/>
      <c r="I58" s="204"/>
      <c r="J58" s="84">
        <f t="shared" si="0"/>
        <v>-0.33300000000000002</v>
      </c>
      <c r="K58" s="156">
        <f t="shared" si="1"/>
        <v>0</v>
      </c>
      <c r="L58" s="157">
        <f t="shared" si="6"/>
        <v>-0.33300000000000002</v>
      </c>
    </row>
    <row r="59" spans="2:12" ht="14.4" x14ac:dyDescent="0.3">
      <c r="B59" s="208"/>
      <c r="C59" s="200"/>
      <c r="D59" s="200"/>
      <c r="E59" s="154" t="s">
        <v>55</v>
      </c>
      <c r="F59" s="155">
        <v>8.1999999999999993</v>
      </c>
      <c r="G59" s="176">
        <v>0.33300000000000002</v>
      </c>
      <c r="H59" s="200"/>
      <c r="I59" s="204"/>
      <c r="J59" s="84">
        <f t="shared" si="0"/>
        <v>-0.33300000000000002</v>
      </c>
      <c r="K59" s="156">
        <f t="shared" si="1"/>
        <v>0</v>
      </c>
      <c r="L59" s="157">
        <f t="shared" si="6"/>
        <v>-0.33300000000000002</v>
      </c>
    </row>
    <row r="60" spans="2:12" ht="14.4" x14ac:dyDescent="0.3">
      <c r="B60" s="205">
        <f>B54+1</f>
        <v>45759</v>
      </c>
      <c r="C60" s="201" t="s">
        <v>46</v>
      </c>
      <c r="D60" s="201" t="s">
        <v>182</v>
      </c>
      <c r="E60" s="154" t="s">
        <v>50</v>
      </c>
      <c r="F60" s="155">
        <v>7.4</v>
      </c>
      <c r="G60" s="176">
        <v>0.33300000000000002</v>
      </c>
      <c r="H60" s="202" t="s">
        <v>88</v>
      </c>
      <c r="I60" s="203" t="s">
        <v>51</v>
      </c>
      <c r="J60" s="84">
        <f t="shared" si="0"/>
        <v>-0.33300000000000002</v>
      </c>
      <c r="K60" s="156">
        <f t="shared" si="1"/>
        <v>0</v>
      </c>
      <c r="L60" s="157">
        <f t="shared" si="6"/>
        <v>-0.33300000000000002</v>
      </c>
    </row>
    <row r="61" spans="2:12" ht="14.4" x14ac:dyDescent="0.3">
      <c r="B61" s="206"/>
      <c r="C61" s="200"/>
      <c r="D61" s="200"/>
      <c r="E61" s="154" t="s">
        <v>55</v>
      </c>
      <c r="F61" s="155">
        <v>10.5</v>
      </c>
      <c r="G61" s="176">
        <v>0.33300000000000002</v>
      </c>
      <c r="H61" s="200"/>
      <c r="I61" s="204"/>
      <c r="J61" s="84">
        <f t="shared" si="0"/>
        <v>-0.33300000000000002</v>
      </c>
      <c r="K61" s="156">
        <f t="shared" si="1"/>
        <v>0</v>
      </c>
      <c r="L61" s="157">
        <f t="shared" si="6"/>
        <v>-0.33300000000000002</v>
      </c>
    </row>
    <row r="62" spans="2:12" ht="14.4" x14ac:dyDescent="0.3">
      <c r="B62" s="206"/>
      <c r="C62" s="200"/>
      <c r="D62" s="200"/>
      <c r="E62" s="154" t="s">
        <v>126</v>
      </c>
      <c r="F62" s="155">
        <v>7.4</v>
      </c>
      <c r="G62" s="176">
        <v>0.33300000000000002</v>
      </c>
      <c r="H62" s="200"/>
      <c r="I62" s="204"/>
      <c r="J62" s="84">
        <f t="shared" si="0"/>
        <v>-0.33300000000000002</v>
      </c>
      <c r="K62" s="156">
        <f t="shared" si="1"/>
        <v>0</v>
      </c>
      <c r="L62" s="157">
        <f t="shared" si="6"/>
        <v>-0.33300000000000002</v>
      </c>
    </row>
    <row r="63" spans="2:12" ht="14.4" x14ac:dyDescent="0.3">
      <c r="B63" s="207"/>
      <c r="C63" s="201" t="s">
        <v>46</v>
      </c>
      <c r="D63" s="201" t="s">
        <v>149</v>
      </c>
      <c r="E63" s="154" t="s">
        <v>65</v>
      </c>
      <c r="F63" s="155">
        <v>9.8000000000000007</v>
      </c>
      <c r="G63" s="176">
        <v>0.33300000000000002</v>
      </c>
      <c r="H63" s="202" t="s">
        <v>126</v>
      </c>
      <c r="I63" s="203" t="s">
        <v>51</v>
      </c>
      <c r="J63" s="84">
        <f t="shared" si="0"/>
        <v>-0.33300000000000002</v>
      </c>
      <c r="K63" s="156">
        <f t="shared" si="1"/>
        <v>0</v>
      </c>
      <c r="L63" s="157">
        <f t="shared" si="6"/>
        <v>-0.33300000000000002</v>
      </c>
    </row>
    <row r="64" spans="2:12" ht="14.4" x14ac:dyDescent="0.3">
      <c r="B64" s="207"/>
      <c r="C64" s="200"/>
      <c r="D64" s="200"/>
      <c r="E64" s="154" t="s">
        <v>79</v>
      </c>
      <c r="F64" s="155">
        <v>16</v>
      </c>
      <c r="G64" s="176">
        <v>0.33300000000000002</v>
      </c>
      <c r="H64" s="200"/>
      <c r="I64" s="204"/>
      <c r="J64" s="84">
        <f t="shared" si="0"/>
        <v>-0.33300000000000002</v>
      </c>
      <c r="K64" s="156">
        <f t="shared" si="1"/>
        <v>0</v>
      </c>
      <c r="L64" s="157">
        <f t="shared" si="6"/>
        <v>-0.33300000000000002</v>
      </c>
    </row>
    <row r="65" spans="2:12" ht="14.4" x14ac:dyDescent="0.3">
      <c r="B65" s="208"/>
      <c r="C65" s="200"/>
      <c r="D65" s="200"/>
      <c r="E65" s="154" t="s">
        <v>69</v>
      </c>
      <c r="F65" s="155">
        <v>30</v>
      </c>
      <c r="G65" s="176">
        <v>0.33300000000000002</v>
      </c>
      <c r="H65" s="200"/>
      <c r="I65" s="204"/>
      <c r="J65" s="84">
        <f t="shared" si="0"/>
        <v>-0.33300000000000002</v>
      </c>
      <c r="K65" s="156">
        <f t="shared" si="1"/>
        <v>0</v>
      </c>
      <c r="L65" s="157">
        <f t="shared" si="6"/>
        <v>-0.33300000000000002</v>
      </c>
    </row>
    <row r="66" spans="2:12" ht="14.4" x14ac:dyDescent="0.3">
      <c r="B66" s="205">
        <f>B60+1</f>
        <v>45760</v>
      </c>
      <c r="C66" s="201" t="s">
        <v>46</v>
      </c>
      <c r="D66" s="201" t="s">
        <v>89</v>
      </c>
      <c r="E66" s="154" t="s">
        <v>65</v>
      </c>
      <c r="F66" s="155">
        <v>10.5</v>
      </c>
      <c r="G66" s="176">
        <v>0.33300000000000002</v>
      </c>
      <c r="H66" s="202" t="s">
        <v>91</v>
      </c>
      <c r="I66" s="203" t="s">
        <v>51</v>
      </c>
      <c r="J66" s="84">
        <f t="shared" si="0"/>
        <v>-0.33300000000000002</v>
      </c>
      <c r="K66" s="156">
        <f t="shared" si="1"/>
        <v>0</v>
      </c>
      <c r="L66" s="157">
        <f t="shared" si="6"/>
        <v>-0.33300000000000002</v>
      </c>
    </row>
    <row r="67" spans="2:12" ht="14.4" x14ac:dyDescent="0.3">
      <c r="B67" s="206"/>
      <c r="C67" s="200"/>
      <c r="D67" s="200"/>
      <c r="E67" s="154" t="s">
        <v>50</v>
      </c>
      <c r="F67" s="155">
        <v>10.5</v>
      </c>
      <c r="G67" s="176">
        <v>0.33300000000000002</v>
      </c>
      <c r="H67" s="200"/>
      <c r="I67" s="204"/>
      <c r="J67" s="84">
        <f t="shared" si="0"/>
        <v>-0.33300000000000002</v>
      </c>
      <c r="K67" s="156">
        <f t="shared" si="1"/>
        <v>0</v>
      </c>
      <c r="L67" s="157">
        <f t="shared" si="6"/>
        <v>-0.33300000000000002</v>
      </c>
    </row>
    <row r="68" spans="2:12" ht="14.4" x14ac:dyDescent="0.3">
      <c r="B68" s="206"/>
      <c r="C68" s="200"/>
      <c r="D68" s="200"/>
      <c r="E68" s="154" t="s">
        <v>82</v>
      </c>
      <c r="F68" s="155">
        <v>16</v>
      </c>
      <c r="G68" s="176">
        <v>0.33300000000000002</v>
      </c>
      <c r="H68" s="200"/>
      <c r="I68" s="204"/>
      <c r="J68" s="84">
        <f t="shared" si="0"/>
        <v>-0.33300000000000002</v>
      </c>
      <c r="K68" s="156">
        <f t="shared" si="1"/>
        <v>0</v>
      </c>
      <c r="L68" s="157">
        <f t="shared" si="6"/>
        <v>-0.33300000000000002</v>
      </c>
    </row>
    <row r="69" spans="2:12" ht="14.4" x14ac:dyDescent="0.3">
      <c r="B69" s="207"/>
      <c r="C69" s="201" t="s">
        <v>46</v>
      </c>
      <c r="D69" s="201" t="s">
        <v>150</v>
      </c>
      <c r="E69" s="154" t="s">
        <v>65</v>
      </c>
      <c r="F69" s="155">
        <v>9.8000000000000007</v>
      </c>
      <c r="G69" s="176">
        <v>0.33300000000000002</v>
      </c>
      <c r="H69" s="202" t="s">
        <v>107</v>
      </c>
      <c r="I69" s="203" t="s">
        <v>51</v>
      </c>
      <c r="J69" s="84">
        <f t="shared" si="0"/>
        <v>-0.33300000000000002</v>
      </c>
      <c r="K69" s="156">
        <f t="shared" si="1"/>
        <v>0</v>
      </c>
      <c r="L69" s="157">
        <f t="shared" si="6"/>
        <v>-0.33300000000000002</v>
      </c>
    </row>
    <row r="70" spans="2:12" ht="14.4" x14ac:dyDescent="0.3">
      <c r="B70" s="207"/>
      <c r="C70" s="200"/>
      <c r="D70" s="200"/>
      <c r="E70" s="154" t="s">
        <v>55</v>
      </c>
      <c r="F70" s="155">
        <v>10</v>
      </c>
      <c r="G70" s="176">
        <v>0.33300000000000002</v>
      </c>
      <c r="H70" s="200"/>
      <c r="I70" s="204"/>
      <c r="J70" s="84">
        <f t="shared" si="0"/>
        <v>-0.33300000000000002</v>
      </c>
      <c r="K70" s="156">
        <f t="shared" si="1"/>
        <v>0</v>
      </c>
      <c r="L70" s="157">
        <f t="shared" si="6"/>
        <v>-0.33300000000000002</v>
      </c>
    </row>
    <row r="71" spans="2:12" ht="14.4" x14ac:dyDescent="0.3">
      <c r="B71" s="208"/>
      <c r="C71" s="200"/>
      <c r="D71" s="200"/>
      <c r="E71" s="154" t="s">
        <v>76</v>
      </c>
      <c r="F71" s="155">
        <v>16.5</v>
      </c>
      <c r="G71" s="176">
        <v>0.33300000000000002</v>
      </c>
      <c r="H71" s="200"/>
      <c r="I71" s="204"/>
      <c r="J71" s="84">
        <f t="shared" si="0"/>
        <v>-0.33300000000000002</v>
      </c>
      <c r="K71" s="156">
        <f t="shared" si="1"/>
        <v>0</v>
      </c>
      <c r="L71" s="157">
        <f t="shared" si="6"/>
        <v>-0.33300000000000002</v>
      </c>
    </row>
    <row r="72" spans="2:12" ht="14.4" x14ac:dyDescent="0.3">
      <c r="B72" s="205">
        <f>B66+1</f>
        <v>45761</v>
      </c>
      <c r="C72" s="201" t="s">
        <v>46</v>
      </c>
      <c r="D72" s="201" t="s">
        <v>92</v>
      </c>
      <c r="E72" s="154" t="s">
        <v>65</v>
      </c>
      <c r="F72" s="155">
        <v>10</v>
      </c>
      <c r="G72" s="176">
        <v>0.33300000000000002</v>
      </c>
      <c r="H72" s="202" t="s">
        <v>50</v>
      </c>
      <c r="I72" s="203" t="s">
        <v>51</v>
      </c>
      <c r="J72" s="84">
        <f t="shared" si="0"/>
        <v>-0.33300000000000002</v>
      </c>
      <c r="K72" s="156">
        <f t="shared" si="1"/>
        <v>0</v>
      </c>
      <c r="L72" s="157">
        <f t="shared" si="6"/>
        <v>-0.33300000000000002</v>
      </c>
    </row>
    <row r="73" spans="2:12" ht="14.4" x14ac:dyDescent="0.3">
      <c r="B73" s="206"/>
      <c r="C73" s="200"/>
      <c r="D73" s="200"/>
      <c r="E73" s="154" t="s">
        <v>112</v>
      </c>
      <c r="F73" s="155">
        <v>15.5</v>
      </c>
      <c r="G73" s="176">
        <v>0.33300000000000002</v>
      </c>
      <c r="H73" s="200"/>
      <c r="I73" s="204"/>
      <c r="J73" s="84">
        <f t="shared" ref="J73:J136" si="7">IF(I73="w",(F73-1)*G73,-G73)</f>
        <v>-0.33300000000000002</v>
      </c>
      <c r="K73" s="156">
        <f t="shared" ref="K73:K136" si="8">IF(I73="w",(J73/100*2),0)</f>
        <v>0</v>
      </c>
      <c r="L73" s="157">
        <f t="shared" si="6"/>
        <v>-0.33300000000000002</v>
      </c>
    </row>
    <row r="74" spans="2:12" ht="14.4" x14ac:dyDescent="0.3">
      <c r="B74" s="206"/>
      <c r="C74" s="200"/>
      <c r="D74" s="200"/>
      <c r="E74" s="154" t="s">
        <v>82</v>
      </c>
      <c r="F74" s="155">
        <v>15.5</v>
      </c>
      <c r="G74" s="176">
        <v>0.33300000000000002</v>
      </c>
      <c r="H74" s="200"/>
      <c r="I74" s="204"/>
      <c r="J74" s="84">
        <f t="shared" si="7"/>
        <v>-0.33300000000000002</v>
      </c>
      <c r="K74" s="156">
        <f t="shared" si="8"/>
        <v>0</v>
      </c>
      <c r="L74" s="157">
        <f t="shared" si="6"/>
        <v>-0.33300000000000002</v>
      </c>
    </row>
    <row r="75" spans="2:12" ht="14.4" x14ac:dyDescent="0.3">
      <c r="B75" s="207"/>
      <c r="C75" s="201" t="s">
        <v>60</v>
      </c>
      <c r="D75" s="201" t="s">
        <v>151</v>
      </c>
      <c r="E75" s="154" t="s">
        <v>76</v>
      </c>
      <c r="F75" s="155">
        <v>9.8000000000000007</v>
      </c>
      <c r="G75" s="176">
        <v>0.33300000000000002</v>
      </c>
      <c r="H75" s="202" t="s">
        <v>76</v>
      </c>
      <c r="I75" s="203" t="s">
        <v>66</v>
      </c>
      <c r="J75" s="84">
        <f t="shared" si="7"/>
        <v>2.9304000000000006</v>
      </c>
      <c r="K75" s="156">
        <f t="shared" si="8"/>
        <v>5.8608000000000014E-2</v>
      </c>
      <c r="L75" s="157">
        <f t="shared" si="6"/>
        <v>2.8717920000000006</v>
      </c>
    </row>
    <row r="76" spans="2:12" ht="14.4" x14ac:dyDescent="0.3">
      <c r="B76" s="207"/>
      <c r="C76" s="200"/>
      <c r="D76" s="200"/>
      <c r="E76" s="154" t="s">
        <v>55</v>
      </c>
      <c r="F76" s="155">
        <v>6.8</v>
      </c>
      <c r="G76" s="176">
        <v>0.33300000000000002</v>
      </c>
      <c r="H76" s="200"/>
      <c r="I76" s="204"/>
      <c r="J76" s="84">
        <f t="shared" si="7"/>
        <v>-0.33300000000000002</v>
      </c>
      <c r="K76" s="156">
        <f t="shared" si="8"/>
        <v>0</v>
      </c>
      <c r="L76" s="157">
        <f t="shared" si="6"/>
        <v>-0.33300000000000002</v>
      </c>
    </row>
    <row r="77" spans="2:12" ht="14.4" x14ac:dyDescent="0.3">
      <c r="B77" s="208"/>
      <c r="C77" s="200"/>
      <c r="D77" s="200"/>
      <c r="E77" s="154" t="s">
        <v>65</v>
      </c>
      <c r="F77" s="155">
        <v>10</v>
      </c>
      <c r="G77" s="176">
        <v>0.33300000000000002</v>
      </c>
      <c r="H77" s="200"/>
      <c r="I77" s="204"/>
      <c r="J77" s="84">
        <f t="shared" si="7"/>
        <v>-0.33300000000000002</v>
      </c>
      <c r="K77" s="156">
        <f t="shared" si="8"/>
        <v>0</v>
      </c>
      <c r="L77" s="157">
        <f t="shared" si="6"/>
        <v>-0.33300000000000002</v>
      </c>
    </row>
    <row r="78" spans="2:12" ht="14.4" x14ac:dyDescent="0.3">
      <c r="B78" s="205">
        <f>B72+1</f>
        <v>45762</v>
      </c>
      <c r="C78" s="201" t="s">
        <v>74</v>
      </c>
      <c r="D78" s="201" t="s">
        <v>95</v>
      </c>
      <c r="E78" s="154" t="s">
        <v>69</v>
      </c>
      <c r="F78" s="155">
        <v>32</v>
      </c>
      <c r="G78" s="176">
        <v>0.33300000000000002</v>
      </c>
      <c r="H78" s="202" t="s">
        <v>69</v>
      </c>
      <c r="I78" s="203" t="s">
        <v>66</v>
      </c>
      <c r="J78" s="84">
        <f t="shared" si="7"/>
        <v>10.323</v>
      </c>
      <c r="K78" s="156">
        <f t="shared" si="8"/>
        <v>0.20646</v>
      </c>
      <c r="L78" s="157">
        <f t="shared" si="6"/>
        <v>10.116540000000001</v>
      </c>
    </row>
    <row r="79" spans="2:12" ht="14.4" x14ac:dyDescent="0.3">
      <c r="B79" s="206"/>
      <c r="C79" s="200"/>
      <c r="D79" s="200"/>
      <c r="E79" s="154" t="s">
        <v>82</v>
      </c>
      <c r="F79" s="155">
        <v>14.5</v>
      </c>
      <c r="G79" s="176">
        <v>0.33300000000000002</v>
      </c>
      <c r="H79" s="200"/>
      <c r="I79" s="204"/>
      <c r="J79" s="84">
        <f t="shared" si="7"/>
        <v>-0.33300000000000002</v>
      </c>
      <c r="K79" s="156">
        <f t="shared" si="8"/>
        <v>0</v>
      </c>
      <c r="L79" s="157">
        <f t="shared" si="6"/>
        <v>-0.33300000000000002</v>
      </c>
    </row>
    <row r="80" spans="2:12" ht="14.4" x14ac:dyDescent="0.3">
      <c r="B80" s="206"/>
      <c r="C80" s="200"/>
      <c r="D80" s="200"/>
      <c r="E80" s="154" t="s">
        <v>176</v>
      </c>
      <c r="F80" s="155">
        <v>27</v>
      </c>
      <c r="G80" s="176">
        <v>0.33300000000000002</v>
      </c>
      <c r="H80" s="200"/>
      <c r="I80" s="204"/>
      <c r="J80" s="84">
        <f t="shared" si="7"/>
        <v>-0.33300000000000002</v>
      </c>
      <c r="K80" s="156">
        <f t="shared" si="8"/>
        <v>0</v>
      </c>
      <c r="L80" s="157">
        <f t="shared" si="6"/>
        <v>-0.33300000000000002</v>
      </c>
    </row>
    <row r="81" spans="2:12" ht="14.4" x14ac:dyDescent="0.3">
      <c r="B81" s="207"/>
      <c r="C81" s="201" t="s">
        <v>74</v>
      </c>
      <c r="D81" s="201" t="s">
        <v>153</v>
      </c>
      <c r="E81" s="154" t="s">
        <v>112</v>
      </c>
      <c r="F81" s="155">
        <v>11</v>
      </c>
      <c r="G81" s="176">
        <v>0.33300000000000002</v>
      </c>
      <c r="H81" s="202" t="s">
        <v>79</v>
      </c>
      <c r="I81" s="203" t="s">
        <v>51</v>
      </c>
      <c r="J81" s="84">
        <f t="shared" si="7"/>
        <v>-0.33300000000000002</v>
      </c>
      <c r="K81" s="156">
        <f t="shared" si="8"/>
        <v>0</v>
      </c>
      <c r="L81" s="157">
        <f t="shared" si="6"/>
        <v>-0.33300000000000002</v>
      </c>
    </row>
    <row r="82" spans="2:12" ht="14.4" x14ac:dyDescent="0.3">
      <c r="B82" s="207"/>
      <c r="C82" s="200"/>
      <c r="D82" s="200"/>
      <c r="E82" s="154" t="s">
        <v>173</v>
      </c>
      <c r="F82" s="155">
        <v>16</v>
      </c>
      <c r="G82" s="176">
        <v>0.33300000000000002</v>
      </c>
      <c r="H82" s="200"/>
      <c r="I82" s="204"/>
      <c r="J82" s="84">
        <f t="shared" si="7"/>
        <v>-0.33300000000000002</v>
      </c>
      <c r="K82" s="156">
        <f t="shared" si="8"/>
        <v>0</v>
      </c>
      <c r="L82" s="157">
        <f t="shared" si="6"/>
        <v>-0.33300000000000002</v>
      </c>
    </row>
    <row r="83" spans="2:12" ht="14.4" x14ac:dyDescent="0.3">
      <c r="B83" s="208"/>
      <c r="C83" s="200"/>
      <c r="D83" s="200"/>
      <c r="E83" s="154" t="s">
        <v>82</v>
      </c>
      <c r="F83" s="155">
        <v>13</v>
      </c>
      <c r="G83" s="176">
        <v>0.33300000000000002</v>
      </c>
      <c r="H83" s="200"/>
      <c r="I83" s="204"/>
      <c r="J83" s="84">
        <f t="shared" si="7"/>
        <v>-0.33300000000000002</v>
      </c>
      <c r="K83" s="156">
        <f t="shared" si="8"/>
        <v>0</v>
      </c>
      <c r="L83" s="157">
        <f t="shared" si="6"/>
        <v>-0.33300000000000002</v>
      </c>
    </row>
    <row r="84" spans="2:12" ht="14.4" x14ac:dyDescent="0.3">
      <c r="B84" s="199">
        <f>B78+1</f>
        <v>45763</v>
      </c>
      <c r="C84" s="201" t="s">
        <v>46</v>
      </c>
      <c r="D84" s="201" t="s">
        <v>183</v>
      </c>
      <c r="E84" s="154" t="s">
        <v>65</v>
      </c>
      <c r="F84" s="155">
        <v>9.6</v>
      </c>
      <c r="G84" s="176">
        <v>0.33300000000000002</v>
      </c>
      <c r="H84" s="202" t="s">
        <v>100</v>
      </c>
      <c r="I84" s="203" t="s">
        <v>51</v>
      </c>
      <c r="J84" s="84">
        <f t="shared" si="7"/>
        <v>-0.33300000000000002</v>
      </c>
      <c r="K84" s="156">
        <f t="shared" si="8"/>
        <v>0</v>
      </c>
      <c r="L84" s="157">
        <f t="shared" si="6"/>
        <v>-0.33300000000000002</v>
      </c>
    </row>
    <row r="85" spans="2:12" ht="14.4" x14ac:dyDescent="0.3">
      <c r="B85" s="200"/>
      <c r="C85" s="200"/>
      <c r="D85" s="200"/>
      <c r="E85" s="154" t="s">
        <v>79</v>
      </c>
      <c r="F85" s="155">
        <v>16</v>
      </c>
      <c r="G85" s="176">
        <v>0.33300000000000002</v>
      </c>
      <c r="H85" s="200"/>
      <c r="I85" s="204"/>
      <c r="J85" s="84">
        <f t="shared" si="7"/>
        <v>-0.33300000000000002</v>
      </c>
      <c r="K85" s="156">
        <f t="shared" si="8"/>
        <v>0</v>
      </c>
      <c r="L85" s="157">
        <f t="shared" si="6"/>
        <v>-0.33300000000000002</v>
      </c>
    </row>
    <row r="86" spans="2:12" ht="14.4" x14ac:dyDescent="0.3">
      <c r="B86" s="200"/>
      <c r="C86" s="200"/>
      <c r="D86" s="200"/>
      <c r="E86" s="154" t="s">
        <v>82</v>
      </c>
      <c r="F86" s="155">
        <v>16.5</v>
      </c>
      <c r="G86" s="176">
        <v>0.33300000000000002</v>
      </c>
      <c r="H86" s="200"/>
      <c r="I86" s="204"/>
      <c r="J86" s="84">
        <f t="shared" si="7"/>
        <v>-0.33300000000000002</v>
      </c>
      <c r="K86" s="156">
        <f t="shared" si="8"/>
        <v>0</v>
      </c>
      <c r="L86" s="157">
        <f t="shared" si="6"/>
        <v>-0.33300000000000002</v>
      </c>
    </row>
    <row r="87" spans="2:12" ht="14.4" x14ac:dyDescent="0.3">
      <c r="B87" s="205">
        <f t="shared" ref="B87" si="9">B84+1</f>
        <v>45764</v>
      </c>
      <c r="C87" s="201" t="s">
        <v>80</v>
      </c>
      <c r="D87" s="201" t="s">
        <v>184</v>
      </c>
      <c r="E87" s="154" t="s">
        <v>82</v>
      </c>
      <c r="F87" s="155">
        <v>16</v>
      </c>
      <c r="G87" s="176">
        <v>0.33300000000000002</v>
      </c>
      <c r="H87" s="202" t="s">
        <v>82</v>
      </c>
      <c r="I87" s="203" t="s">
        <v>66</v>
      </c>
      <c r="J87" s="84">
        <f t="shared" si="7"/>
        <v>4.9950000000000001</v>
      </c>
      <c r="K87" s="156">
        <f t="shared" si="8"/>
        <v>9.9900000000000003E-2</v>
      </c>
      <c r="L87" s="157">
        <f t="shared" si="6"/>
        <v>4.8951000000000002</v>
      </c>
    </row>
    <row r="88" spans="2:12" ht="14.4" x14ac:dyDescent="0.3">
      <c r="B88" s="206"/>
      <c r="C88" s="200"/>
      <c r="D88" s="200"/>
      <c r="E88" s="154" t="s">
        <v>65</v>
      </c>
      <c r="F88" s="155">
        <v>11</v>
      </c>
      <c r="G88" s="176">
        <v>0.33300000000000002</v>
      </c>
      <c r="H88" s="200"/>
      <c r="I88" s="204"/>
      <c r="J88" s="84">
        <f t="shared" si="7"/>
        <v>-0.33300000000000002</v>
      </c>
      <c r="K88" s="156">
        <f t="shared" si="8"/>
        <v>0</v>
      </c>
      <c r="L88" s="157">
        <f t="shared" si="6"/>
        <v>-0.33300000000000002</v>
      </c>
    </row>
    <row r="89" spans="2:12" ht="14.4" x14ac:dyDescent="0.3">
      <c r="B89" s="206"/>
      <c r="C89" s="200"/>
      <c r="D89" s="200"/>
      <c r="E89" s="154" t="s">
        <v>79</v>
      </c>
      <c r="F89" s="155">
        <v>20</v>
      </c>
      <c r="G89" s="176">
        <v>0.33300000000000002</v>
      </c>
      <c r="H89" s="200"/>
      <c r="I89" s="204"/>
      <c r="J89" s="84">
        <f t="shared" si="7"/>
        <v>-0.33300000000000002</v>
      </c>
      <c r="K89" s="156">
        <f t="shared" si="8"/>
        <v>0</v>
      </c>
      <c r="L89" s="157">
        <f t="shared" si="6"/>
        <v>-0.33300000000000002</v>
      </c>
    </row>
    <row r="90" spans="2:12" ht="14.4" x14ac:dyDescent="0.3">
      <c r="B90" s="207"/>
      <c r="C90" s="201" t="s">
        <v>80</v>
      </c>
      <c r="D90" s="201" t="s">
        <v>156</v>
      </c>
      <c r="E90" s="154" t="s">
        <v>65</v>
      </c>
      <c r="F90" s="155">
        <v>11</v>
      </c>
      <c r="G90" s="176">
        <v>0.33300000000000002</v>
      </c>
      <c r="H90" s="202" t="s">
        <v>88</v>
      </c>
      <c r="I90" s="203" t="s">
        <v>51</v>
      </c>
      <c r="J90" s="84">
        <f t="shared" si="7"/>
        <v>-0.33300000000000002</v>
      </c>
      <c r="K90" s="156">
        <f t="shared" si="8"/>
        <v>0</v>
      </c>
      <c r="L90" s="157">
        <f t="shared" si="6"/>
        <v>-0.33300000000000002</v>
      </c>
    </row>
    <row r="91" spans="2:12" ht="14.4" x14ac:dyDescent="0.3">
      <c r="B91" s="207"/>
      <c r="C91" s="200"/>
      <c r="D91" s="200"/>
      <c r="E91" s="154" t="s">
        <v>82</v>
      </c>
      <c r="F91" s="155">
        <v>13.5</v>
      </c>
      <c r="G91" s="176">
        <v>0.33300000000000002</v>
      </c>
      <c r="H91" s="200"/>
      <c r="I91" s="204"/>
      <c r="J91" s="84">
        <f t="shared" si="7"/>
        <v>-0.33300000000000002</v>
      </c>
      <c r="K91" s="156">
        <f t="shared" si="8"/>
        <v>0</v>
      </c>
      <c r="L91" s="157">
        <f t="shared" si="6"/>
        <v>-0.33300000000000002</v>
      </c>
    </row>
    <row r="92" spans="2:12" ht="14.4" x14ac:dyDescent="0.3">
      <c r="B92" s="208"/>
      <c r="C92" s="200"/>
      <c r="D92" s="200"/>
      <c r="E92" s="154" t="s">
        <v>79</v>
      </c>
      <c r="F92" s="155">
        <v>20</v>
      </c>
      <c r="G92" s="176">
        <v>0.33300000000000002</v>
      </c>
      <c r="H92" s="200"/>
      <c r="I92" s="204"/>
      <c r="J92" s="84">
        <f t="shared" si="7"/>
        <v>-0.33300000000000002</v>
      </c>
      <c r="K92" s="156">
        <f t="shared" si="8"/>
        <v>0</v>
      </c>
      <c r="L92" s="157">
        <f t="shared" si="6"/>
        <v>-0.33300000000000002</v>
      </c>
    </row>
    <row r="93" spans="2:12" ht="14.4" x14ac:dyDescent="0.3">
      <c r="B93" s="205">
        <f>B87+1</f>
        <v>45765</v>
      </c>
      <c r="C93" s="201" t="s">
        <v>102</v>
      </c>
      <c r="D93" s="201" t="s">
        <v>103</v>
      </c>
      <c r="E93" s="154" t="s">
        <v>126</v>
      </c>
      <c r="F93" s="155">
        <v>6.2</v>
      </c>
      <c r="G93" s="176">
        <v>0.33300000000000002</v>
      </c>
      <c r="H93" s="202" t="s">
        <v>50</v>
      </c>
      <c r="I93" s="203" t="s">
        <v>51</v>
      </c>
      <c r="J93" s="84">
        <f t="shared" si="7"/>
        <v>-0.33300000000000002</v>
      </c>
      <c r="K93" s="156">
        <f t="shared" si="8"/>
        <v>0</v>
      </c>
      <c r="L93" s="157">
        <f t="shared" si="6"/>
        <v>-0.33300000000000002</v>
      </c>
    </row>
    <row r="94" spans="2:12" ht="14.4" x14ac:dyDescent="0.3">
      <c r="B94" s="206"/>
      <c r="C94" s="200"/>
      <c r="D94" s="200"/>
      <c r="E94" s="154" t="s">
        <v>65</v>
      </c>
      <c r="F94" s="155">
        <v>14</v>
      </c>
      <c r="G94" s="176">
        <v>0.33300000000000002</v>
      </c>
      <c r="H94" s="200"/>
      <c r="I94" s="204"/>
      <c r="J94" s="84">
        <f t="shared" si="7"/>
        <v>-0.33300000000000002</v>
      </c>
      <c r="K94" s="156">
        <f t="shared" si="8"/>
        <v>0</v>
      </c>
      <c r="L94" s="157">
        <f t="shared" si="6"/>
        <v>-0.33300000000000002</v>
      </c>
    </row>
    <row r="95" spans="2:12" ht="14.4" x14ac:dyDescent="0.3">
      <c r="B95" s="206"/>
      <c r="C95" s="200"/>
      <c r="D95" s="200"/>
      <c r="E95" s="154" t="s">
        <v>112</v>
      </c>
      <c r="F95" s="155">
        <v>14.5</v>
      </c>
      <c r="G95" s="176">
        <v>0.33300000000000002</v>
      </c>
      <c r="H95" s="200"/>
      <c r="I95" s="204"/>
      <c r="J95" s="84">
        <f t="shared" si="7"/>
        <v>-0.33300000000000002</v>
      </c>
      <c r="K95" s="156">
        <f t="shared" si="8"/>
        <v>0</v>
      </c>
      <c r="L95" s="157">
        <f t="shared" si="6"/>
        <v>-0.33300000000000002</v>
      </c>
    </row>
    <row r="96" spans="2:12" ht="14.4" x14ac:dyDescent="0.3">
      <c r="B96" s="207"/>
      <c r="C96" s="201" t="s">
        <v>119</v>
      </c>
      <c r="D96" s="201" t="s">
        <v>158</v>
      </c>
      <c r="E96" s="154" t="s">
        <v>55</v>
      </c>
      <c r="F96" s="155">
        <v>8.4</v>
      </c>
      <c r="G96" s="176">
        <v>0.33300000000000002</v>
      </c>
      <c r="H96" s="202" t="s">
        <v>55</v>
      </c>
      <c r="I96" s="203" t="s">
        <v>66</v>
      </c>
      <c r="J96" s="84">
        <f t="shared" si="7"/>
        <v>2.4642000000000004</v>
      </c>
      <c r="K96" s="156">
        <f t="shared" si="8"/>
        <v>4.9284000000000008E-2</v>
      </c>
      <c r="L96" s="157">
        <f t="shared" si="6"/>
        <v>2.4149160000000003</v>
      </c>
    </row>
    <row r="97" spans="2:12" ht="14.4" x14ac:dyDescent="0.3">
      <c r="B97" s="207"/>
      <c r="C97" s="200"/>
      <c r="D97" s="200"/>
      <c r="E97" s="154" t="s">
        <v>50</v>
      </c>
      <c r="F97" s="155">
        <v>7.2</v>
      </c>
      <c r="G97" s="176">
        <v>0.33300000000000002</v>
      </c>
      <c r="H97" s="200"/>
      <c r="I97" s="204"/>
      <c r="J97" s="84">
        <f t="shared" si="7"/>
        <v>-0.33300000000000002</v>
      </c>
      <c r="K97" s="156">
        <f t="shared" si="8"/>
        <v>0</v>
      </c>
      <c r="L97" s="157">
        <f t="shared" si="6"/>
        <v>-0.33300000000000002</v>
      </c>
    </row>
    <row r="98" spans="2:12" ht="14.4" x14ac:dyDescent="0.3">
      <c r="B98" s="208"/>
      <c r="C98" s="200"/>
      <c r="D98" s="200"/>
      <c r="E98" s="154" t="s">
        <v>65</v>
      </c>
      <c r="F98" s="155">
        <v>9.4</v>
      </c>
      <c r="G98" s="176">
        <v>0.33300000000000002</v>
      </c>
      <c r="H98" s="200"/>
      <c r="I98" s="204"/>
      <c r="J98" s="84">
        <f t="shared" si="7"/>
        <v>-0.33300000000000002</v>
      </c>
      <c r="K98" s="156">
        <f t="shared" si="8"/>
        <v>0</v>
      </c>
      <c r="L98" s="157">
        <f t="shared" si="6"/>
        <v>-0.33300000000000002</v>
      </c>
    </row>
    <row r="99" spans="2:12" ht="14.4" x14ac:dyDescent="0.3">
      <c r="B99" s="205">
        <f>B93+1</f>
        <v>45766</v>
      </c>
      <c r="C99" s="201" t="s">
        <v>46</v>
      </c>
      <c r="D99" s="201" t="s">
        <v>185</v>
      </c>
      <c r="E99" s="154" t="s">
        <v>82</v>
      </c>
      <c r="F99" s="155">
        <v>18</v>
      </c>
      <c r="G99" s="176">
        <v>0.33300000000000002</v>
      </c>
      <c r="H99" s="202" t="s">
        <v>121</v>
      </c>
      <c r="I99" s="203" t="s">
        <v>51</v>
      </c>
      <c r="J99" s="84">
        <f t="shared" si="7"/>
        <v>-0.33300000000000002</v>
      </c>
      <c r="K99" s="156">
        <f t="shared" si="8"/>
        <v>0</v>
      </c>
      <c r="L99" s="157">
        <f t="shared" si="6"/>
        <v>-0.33300000000000002</v>
      </c>
    </row>
    <row r="100" spans="2:12" ht="14.4" x14ac:dyDescent="0.3">
      <c r="B100" s="206"/>
      <c r="C100" s="200"/>
      <c r="D100" s="200"/>
      <c r="E100" s="154" t="s">
        <v>112</v>
      </c>
      <c r="F100" s="155">
        <v>10</v>
      </c>
      <c r="G100" s="176">
        <v>0.33300000000000002</v>
      </c>
      <c r="H100" s="200"/>
      <c r="I100" s="204"/>
      <c r="J100" s="84">
        <f t="shared" si="7"/>
        <v>-0.33300000000000002</v>
      </c>
      <c r="K100" s="156">
        <f t="shared" si="8"/>
        <v>0</v>
      </c>
      <c r="L100" s="157">
        <f t="shared" si="6"/>
        <v>-0.33300000000000002</v>
      </c>
    </row>
    <row r="101" spans="2:12" ht="14.4" x14ac:dyDescent="0.3">
      <c r="B101" s="206"/>
      <c r="C101" s="200"/>
      <c r="D101" s="200"/>
      <c r="E101" s="154" t="s">
        <v>173</v>
      </c>
      <c r="F101" s="155">
        <v>18</v>
      </c>
      <c r="G101" s="176">
        <v>0.33300000000000002</v>
      </c>
      <c r="H101" s="200"/>
      <c r="I101" s="204"/>
      <c r="J101" s="84">
        <f t="shared" si="7"/>
        <v>-0.33300000000000002</v>
      </c>
      <c r="K101" s="156">
        <f t="shared" si="8"/>
        <v>0</v>
      </c>
      <c r="L101" s="157">
        <f t="shared" si="6"/>
        <v>-0.33300000000000002</v>
      </c>
    </row>
    <row r="102" spans="2:12" ht="14.4" x14ac:dyDescent="0.3">
      <c r="B102" s="207"/>
      <c r="C102" s="201" t="s">
        <v>46</v>
      </c>
      <c r="D102" s="201" t="s">
        <v>104</v>
      </c>
      <c r="E102" s="154" t="s">
        <v>112</v>
      </c>
      <c r="F102" s="155">
        <v>12</v>
      </c>
      <c r="G102" s="176">
        <v>0.33300000000000002</v>
      </c>
      <c r="H102" s="202" t="s">
        <v>107</v>
      </c>
      <c r="I102" s="203" t="s">
        <v>51</v>
      </c>
      <c r="J102" s="84">
        <f t="shared" si="7"/>
        <v>-0.33300000000000002</v>
      </c>
      <c r="K102" s="156">
        <f t="shared" si="8"/>
        <v>0</v>
      </c>
      <c r="L102" s="157">
        <f t="shared" si="6"/>
        <v>-0.33300000000000002</v>
      </c>
    </row>
    <row r="103" spans="2:12" ht="14.4" x14ac:dyDescent="0.3">
      <c r="B103" s="207"/>
      <c r="C103" s="200"/>
      <c r="D103" s="200"/>
      <c r="E103" s="154" t="s">
        <v>82</v>
      </c>
      <c r="F103" s="155">
        <v>14</v>
      </c>
      <c r="G103" s="176">
        <v>0.33300000000000002</v>
      </c>
      <c r="H103" s="200"/>
      <c r="I103" s="204"/>
      <c r="J103" s="84">
        <f t="shared" si="7"/>
        <v>-0.33300000000000002</v>
      </c>
      <c r="K103" s="156">
        <f t="shared" si="8"/>
        <v>0</v>
      </c>
      <c r="L103" s="157">
        <f t="shared" si="6"/>
        <v>-0.33300000000000002</v>
      </c>
    </row>
    <row r="104" spans="2:12" ht="14.4" x14ac:dyDescent="0.3">
      <c r="B104" s="208"/>
      <c r="C104" s="200"/>
      <c r="D104" s="200"/>
      <c r="E104" s="154" t="s">
        <v>176</v>
      </c>
      <c r="F104" s="155">
        <v>30</v>
      </c>
      <c r="G104" s="176">
        <v>0.33300000000000002</v>
      </c>
      <c r="H104" s="200"/>
      <c r="I104" s="204"/>
      <c r="J104" s="84">
        <f t="shared" si="7"/>
        <v>-0.33300000000000002</v>
      </c>
      <c r="K104" s="156">
        <f t="shared" si="8"/>
        <v>0</v>
      </c>
      <c r="L104" s="157">
        <f t="shared" si="6"/>
        <v>-0.33300000000000002</v>
      </c>
    </row>
    <row r="105" spans="2:12" ht="14.4" x14ac:dyDescent="0.3">
      <c r="B105" s="205">
        <f>B99+1</f>
        <v>45767</v>
      </c>
      <c r="C105" s="201" t="s">
        <v>46</v>
      </c>
      <c r="D105" s="201" t="s">
        <v>161</v>
      </c>
      <c r="E105" s="154" t="s">
        <v>126</v>
      </c>
      <c r="F105" s="155">
        <v>7.8</v>
      </c>
      <c r="G105" s="176">
        <v>0.33300000000000002</v>
      </c>
      <c r="H105" s="202" t="s">
        <v>112</v>
      </c>
      <c r="I105" s="203" t="s">
        <v>51</v>
      </c>
      <c r="J105" s="84">
        <f t="shared" si="7"/>
        <v>-0.33300000000000002</v>
      </c>
      <c r="K105" s="156">
        <f t="shared" si="8"/>
        <v>0</v>
      </c>
      <c r="L105" s="157">
        <f t="shared" si="6"/>
        <v>-0.33300000000000002</v>
      </c>
    </row>
    <row r="106" spans="2:12" ht="14.4" x14ac:dyDescent="0.3">
      <c r="B106" s="206"/>
      <c r="C106" s="200"/>
      <c r="D106" s="200"/>
      <c r="E106" s="154" t="s">
        <v>65</v>
      </c>
      <c r="F106" s="155">
        <v>13</v>
      </c>
      <c r="G106" s="176">
        <v>0.33300000000000002</v>
      </c>
      <c r="H106" s="200"/>
      <c r="I106" s="204"/>
      <c r="J106" s="84">
        <f t="shared" si="7"/>
        <v>-0.33300000000000002</v>
      </c>
      <c r="K106" s="156">
        <f t="shared" si="8"/>
        <v>0</v>
      </c>
      <c r="L106" s="157">
        <f t="shared" si="6"/>
        <v>-0.33300000000000002</v>
      </c>
    </row>
    <row r="107" spans="2:12" ht="14.4" x14ac:dyDescent="0.3">
      <c r="B107" s="206"/>
      <c r="C107" s="200"/>
      <c r="D107" s="200"/>
      <c r="E107" s="154" t="s">
        <v>82</v>
      </c>
      <c r="F107" s="155">
        <v>14.5</v>
      </c>
      <c r="G107" s="176">
        <v>0.33300000000000002</v>
      </c>
      <c r="H107" s="200"/>
      <c r="I107" s="204"/>
      <c r="J107" s="84">
        <f t="shared" si="7"/>
        <v>-0.33300000000000002</v>
      </c>
      <c r="K107" s="156">
        <f t="shared" si="8"/>
        <v>0</v>
      </c>
      <c r="L107" s="157">
        <f t="shared" ref="L107:L155" si="10">J107-K107</f>
        <v>-0.33300000000000002</v>
      </c>
    </row>
    <row r="108" spans="2:12" ht="14.4" x14ac:dyDescent="0.3">
      <c r="B108" s="207"/>
      <c r="C108" s="201" t="s">
        <v>46</v>
      </c>
      <c r="D108" s="201" t="s">
        <v>186</v>
      </c>
      <c r="E108" s="154" t="s">
        <v>73</v>
      </c>
      <c r="F108" s="155">
        <v>10</v>
      </c>
      <c r="G108" s="176">
        <v>0.33300000000000002</v>
      </c>
      <c r="H108" s="202" t="s">
        <v>88</v>
      </c>
      <c r="I108" s="203" t="s">
        <v>51</v>
      </c>
      <c r="J108" s="84">
        <f t="shared" si="7"/>
        <v>-0.33300000000000002</v>
      </c>
      <c r="K108" s="156">
        <f t="shared" si="8"/>
        <v>0</v>
      </c>
      <c r="L108" s="157">
        <f t="shared" si="10"/>
        <v>-0.33300000000000002</v>
      </c>
    </row>
    <row r="109" spans="2:12" ht="14.4" x14ac:dyDescent="0.3">
      <c r="B109" s="207"/>
      <c r="C109" s="200"/>
      <c r="D109" s="200"/>
      <c r="E109" s="154" t="s">
        <v>85</v>
      </c>
      <c r="F109" s="155">
        <v>13.5</v>
      </c>
      <c r="G109" s="176">
        <v>0.33300000000000002</v>
      </c>
      <c r="H109" s="200"/>
      <c r="I109" s="204"/>
      <c r="J109" s="84">
        <f t="shared" si="7"/>
        <v>-0.33300000000000002</v>
      </c>
      <c r="K109" s="156">
        <f t="shared" si="8"/>
        <v>0</v>
      </c>
      <c r="L109" s="157">
        <f t="shared" si="10"/>
        <v>-0.33300000000000002</v>
      </c>
    </row>
    <row r="110" spans="2:12" ht="14.4" x14ac:dyDescent="0.3">
      <c r="B110" s="208"/>
      <c r="C110" s="200"/>
      <c r="D110" s="200"/>
      <c r="E110" s="154" t="s">
        <v>173</v>
      </c>
      <c r="F110" s="155">
        <v>12</v>
      </c>
      <c r="G110" s="176">
        <v>0.33300000000000002</v>
      </c>
      <c r="H110" s="200"/>
      <c r="I110" s="204"/>
      <c r="J110" s="84">
        <f t="shared" si="7"/>
        <v>-0.33300000000000002</v>
      </c>
      <c r="K110" s="156">
        <f t="shared" si="8"/>
        <v>0</v>
      </c>
      <c r="L110" s="157">
        <f t="shared" si="10"/>
        <v>-0.33300000000000002</v>
      </c>
    </row>
    <row r="111" spans="2:12" ht="14.4" x14ac:dyDescent="0.3">
      <c r="B111" s="205">
        <f>B105+1</f>
        <v>45768</v>
      </c>
      <c r="C111" s="201" t="s">
        <v>46</v>
      </c>
      <c r="D111" s="201" t="s">
        <v>187</v>
      </c>
      <c r="E111" s="154" t="s">
        <v>126</v>
      </c>
      <c r="F111" s="155">
        <v>8.1999999999999993</v>
      </c>
      <c r="G111" s="176">
        <v>0.33300000000000002</v>
      </c>
      <c r="H111" s="202" t="s">
        <v>112</v>
      </c>
      <c r="I111" s="203" t="s">
        <v>51</v>
      </c>
      <c r="J111" s="84">
        <f t="shared" si="7"/>
        <v>-0.33300000000000002</v>
      </c>
      <c r="K111" s="156">
        <f t="shared" si="8"/>
        <v>0</v>
      </c>
      <c r="L111" s="157">
        <f t="shared" si="10"/>
        <v>-0.33300000000000002</v>
      </c>
    </row>
    <row r="112" spans="2:12" ht="14.4" x14ac:dyDescent="0.3">
      <c r="B112" s="206"/>
      <c r="C112" s="200"/>
      <c r="D112" s="200"/>
      <c r="E112" s="154" t="s">
        <v>65</v>
      </c>
      <c r="F112" s="155">
        <v>11.5</v>
      </c>
      <c r="G112" s="176">
        <v>0.33300000000000002</v>
      </c>
      <c r="H112" s="200"/>
      <c r="I112" s="204"/>
      <c r="J112" s="84">
        <f t="shared" si="7"/>
        <v>-0.33300000000000002</v>
      </c>
      <c r="K112" s="156">
        <f t="shared" si="8"/>
        <v>0</v>
      </c>
      <c r="L112" s="157">
        <f t="shared" si="10"/>
        <v>-0.33300000000000002</v>
      </c>
    </row>
    <row r="113" spans="2:12" ht="14.4" x14ac:dyDescent="0.3">
      <c r="B113" s="206"/>
      <c r="C113" s="200"/>
      <c r="D113" s="200"/>
      <c r="E113" s="154" t="s">
        <v>79</v>
      </c>
      <c r="F113" s="155">
        <v>23</v>
      </c>
      <c r="G113" s="176">
        <v>0.33300000000000002</v>
      </c>
      <c r="H113" s="200"/>
      <c r="I113" s="204"/>
      <c r="J113" s="84">
        <f t="shared" si="7"/>
        <v>-0.33300000000000002</v>
      </c>
      <c r="K113" s="156">
        <f t="shared" si="8"/>
        <v>0</v>
      </c>
      <c r="L113" s="157">
        <f t="shared" si="10"/>
        <v>-0.33300000000000002</v>
      </c>
    </row>
    <row r="114" spans="2:12" ht="14.4" x14ac:dyDescent="0.3">
      <c r="B114" s="207"/>
      <c r="C114" s="201" t="s">
        <v>102</v>
      </c>
      <c r="D114" s="201" t="s">
        <v>164</v>
      </c>
      <c r="E114" s="154" t="s">
        <v>173</v>
      </c>
      <c r="F114" s="155">
        <v>26</v>
      </c>
      <c r="G114" s="176">
        <v>0.33300000000000002</v>
      </c>
      <c r="H114" s="202" t="s">
        <v>173</v>
      </c>
      <c r="I114" s="203" t="s">
        <v>66</v>
      </c>
      <c r="J114" s="84">
        <f t="shared" si="7"/>
        <v>8.3250000000000011</v>
      </c>
      <c r="K114" s="156">
        <f t="shared" si="8"/>
        <v>0.16650000000000001</v>
      </c>
      <c r="L114" s="157">
        <f t="shared" si="10"/>
        <v>8.1585000000000019</v>
      </c>
    </row>
    <row r="115" spans="2:12" ht="14.4" x14ac:dyDescent="0.3">
      <c r="B115" s="207"/>
      <c r="C115" s="200"/>
      <c r="D115" s="200"/>
      <c r="E115" s="154" t="s">
        <v>112</v>
      </c>
      <c r="F115" s="155">
        <v>11.5</v>
      </c>
      <c r="G115" s="176">
        <v>0.33300000000000002</v>
      </c>
      <c r="H115" s="200"/>
      <c r="I115" s="204"/>
      <c r="J115" s="84">
        <f t="shared" si="7"/>
        <v>-0.33300000000000002</v>
      </c>
      <c r="K115" s="156">
        <f t="shared" si="8"/>
        <v>0</v>
      </c>
      <c r="L115" s="157">
        <f t="shared" si="10"/>
        <v>-0.33300000000000002</v>
      </c>
    </row>
    <row r="116" spans="2:12" ht="14.4" x14ac:dyDescent="0.3">
      <c r="B116" s="208"/>
      <c r="C116" s="200"/>
      <c r="D116" s="200"/>
      <c r="E116" s="154" t="s">
        <v>82</v>
      </c>
      <c r="F116" s="155">
        <v>16</v>
      </c>
      <c r="G116" s="176">
        <v>0.33300000000000002</v>
      </c>
      <c r="H116" s="200"/>
      <c r="I116" s="204"/>
      <c r="J116" s="84">
        <f t="shared" si="7"/>
        <v>-0.33300000000000002</v>
      </c>
      <c r="K116" s="156">
        <f t="shared" si="8"/>
        <v>0</v>
      </c>
      <c r="L116" s="157">
        <f t="shared" si="10"/>
        <v>-0.33300000000000002</v>
      </c>
    </row>
    <row r="117" spans="2:12" ht="14.4" x14ac:dyDescent="0.3">
      <c r="B117" s="205">
        <f>B111+1</f>
        <v>45769</v>
      </c>
      <c r="C117" s="201" t="s">
        <v>46</v>
      </c>
      <c r="D117" s="201" t="s">
        <v>188</v>
      </c>
      <c r="E117" s="154" t="s">
        <v>65</v>
      </c>
      <c r="F117" s="155">
        <v>9.8000000000000007</v>
      </c>
      <c r="G117" s="176">
        <v>0.33300000000000002</v>
      </c>
      <c r="H117" s="202" t="s">
        <v>65</v>
      </c>
      <c r="I117" s="203" t="s">
        <v>66</v>
      </c>
      <c r="J117" s="84">
        <f t="shared" si="7"/>
        <v>2.9304000000000006</v>
      </c>
      <c r="K117" s="156">
        <f t="shared" si="8"/>
        <v>5.8608000000000014E-2</v>
      </c>
      <c r="L117" s="157">
        <f t="shared" si="10"/>
        <v>2.8717920000000006</v>
      </c>
    </row>
    <row r="118" spans="2:12" ht="14.4" x14ac:dyDescent="0.3">
      <c r="B118" s="206"/>
      <c r="C118" s="200"/>
      <c r="D118" s="200"/>
      <c r="E118" s="154" t="s">
        <v>82</v>
      </c>
      <c r="F118" s="155">
        <v>14.5</v>
      </c>
      <c r="G118" s="176">
        <v>0.33300000000000002</v>
      </c>
      <c r="H118" s="200"/>
      <c r="I118" s="204"/>
      <c r="J118" s="84">
        <f t="shared" si="7"/>
        <v>-0.33300000000000002</v>
      </c>
      <c r="K118" s="156">
        <f t="shared" si="8"/>
        <v>0</v>
      </c>
      <c r="L118" s="157">
        <f t="shared" si="10"/>
        <v>-0.33300000000000002</v>
      </c>
    </row>
    <row r="119" spans="2:12" ht="14.4" x14ac:dyDescent="0.3">
      <c r="B119" s="206"/>
      <c r="C119" s="200"/>
      <c r="D119" s="200"/>
      <c r="E119" s="154" t="s">
        <v>79</v>
      </c>
      <c r="F119" s="155">
        <v>16</v>
      </c>
      <c r="G119" s="176">
        <v>0.33300000000000002</v>
      </c>
      <c r="H119" s="200"/>
      <c r="I119" s="204"/>
      <c r="J119" s="84">
        <f t="shared" si="7"/>
        <v>-0.33300000000000002</v>
      </c>
      <c r="K119" s="156">
        <f t="shared" si="8"/>
        <v>0</v>
      </c>
      <c r="L119" s="157">
        <f t="shared" si="10"/>
        <v>-0.33300000000000002</v>
      </c>
    </row>
    <row r="120" spans="2:12" ht="14.4" x14ac:dyDescent="0.3">
      <c r="B120" s="207"/>
      <c r="C120" s="201" t="s">
        <v>102</v>
      </c>
      <c r="D120" s="201" t="s">
        <v>189</v>
      </c>
      <c r="E120" s="154" t="s">
        <v>126</v>
      </c>
      <c r="F120" s="155">
        <v>7.2</v>
      </c>
      <c r="G120" s="176">
        <v>0.33300000000000002</v>
      </c>
      <c r="H120" s="202" t="s">
        <v>126</v>
      </c>
      <c r="I120" s="203" t="s">
        <v>66</v>
      </c>
      <c r="J120" s="84">
        <f t="shared" si="7"/>
        <v>2.0646</v>
      </c>
      <c r="K120" s="156">
        <f t="shared" si="8"/>
        <v>4.1292000000000002E-2</v>
      </c>
      <c r="L120" s="157">
        <f t="shared" si="10"/>
        <v>2.0233080000000001</v>
      </c>
    </row>
    <row r="121" spans="2:12" ht="14.4" x14ac:dyDescent="0.3">
      <c r="B121" s="207"/>
      <c r="C121" s="200"/>
      <c r="D121" s="200"/>
      <c r="E121" s="154" t="s">
        <v>65</v>
      </c>
      <c r="F121" s="155">
        <v>10</v>
      </c>
      <c r="G121" s="176">
        <v>0.33300000000000002</v>
      </c>
      <c r="H121" s="200"/>
      <c r="I121" s="204"/>
      <c r="J121" s="84">
        <f t="shared" si="7"/>
        <v>-0.33300000000000002</v>
      </c>
      <c r="K121" s="156">
        <f t="shared" si="8"/>
        <v>0</v>
      </c>
      <c r="L121" s="157">
        <f t="shared" si="10"/>
        <v>-0.33300000000000002</v>
      </c>
    </row>
    <row r="122" spans="2:12" ht="14.4" x14ac:dyDescent="0.3">
      <c r="B122" s="208"/>
      <c r="C122" s="200"/>
      <c r="D122" s="200"/>
      <c r="E122" s="154" t="s">
        <v>82</v>
      </c>
      <c r="F122" s="155">
        <v>19.5</v>
      </c>
      <c r="G122" s="176">
        <v>0.33300000000000002</v>
      </c>
      <c r="H122" s="200"/>
      <c r="I122" s="204"/>
      <c r="J122" s="84">
        <f t="shared" si="7"/>
        <v>-0.33300000000000002</v>
      </c>
      <c r="K122" s="156">
        <f t="shared" si="8"/>
        <v>0</v>
      </c>
      <c r="L122" s="157">
        <f t="shared" si="10"/>
        <v>-0.33300000000000002</v>
      </c>
    </row>
    <row r="123" spans="2:12" ht="14.4" x14ac:dyDescent="0.3">
      <c r="B123" s="199">
        <f>B117+1</f>
        <v>45770</v>
      </c>
      <c r="C123" s="201" t="s">
        <v>46</v>
      </c>
      <c r="D123" s="201" t="s">
        <v>115</v>
      </c>
      <c r="E123" s="154" t="s">
        <v>55</v>
      </c>
      <c r="F123" s="155">
        <v>7</v>
      </c>
      <c r="G123" s="176">
        <v>0.33300000000000002</v>
      </c>
      <c r="H123" s="202" t="s">
        <v>82</v>
      </c>
      <c r="I123" s="203" t="s">
        <v>51</v>
      </c>
      <c r="J123" s="84">
        <f t="shared" si="7"/>
        <v>-0.33300000000000002</v>
      </c>
      <c r="K123" s="156">
        <f t="shared" si="8"/>
        <v>0</v>
      </c>
      <c r="L123" s="157">
        <f t="shared" si="10"/>
        <v>-0.33300000000000002</v>
      </c>
    </row>
    <row r="124" spans="2:12" ht="14.4" x14ac:dyDescent="0.3">
      <c r="B124" s="200"/>
      <c r="C124" s="200"/>
      <c r="D124" s="200"/>
      <c r="E124" s="154" t="s">
        <v>76</v>
      </c>
      <c r="F124" s="155">
        <v>10</v>
      </c>
      <c r="G124" s="176">
        <v>0.33300000000000002</v>
      </c>
      <c r="H124" s="200"/>
      <c r="I124" s="204"/>
      <c r="J124" s="84">
        <f t="shared" si="7"/>
        <v>-0.33300000000000002</v>
      </c>
      <c r="K124" s="156">
        <f t="shared" si="8"/>
        <v>0</v>
      </c>
      <c r="L124" s="157">
        <f t="shared" si="10"/>
        <v>-0.33300000000000002</v>
      </c>
    </row>
    <row r="125" spans="2:12" ht="14.4" x14ac:dyDescent="0.3">
      <c r="B125" s="200"/>
      <c r="C125" s="200"/>
      <c r="D125" s="200"/>
      <c r="E125" s="154" t="s">
        <v>79</v>
      </c>
      <c r="F125" s="155">
        <v>15.5</v>
      </c>
      <c r="G125" s="176">
        <v>0.33300000000000002</v>
      </c>
      <c r="H125" s="200"/>
      <c r="I125" s="204"/>
      <c r="J125" s="84">
        <f t="shared" si="7"/>
        <v>-0.33300000000000002</v>
      </c>
      <c r="K125" s="156">
        <f t="shared" si="8"/>
        <v>0</v>
      </c>
      <c r="L125" s="157">
        <f t="shared" si="10"/>
        <v>-0.33300000000000002</v>
      </c>
    </row>
    <row r="126" spans="2:12" ht="14.4" x14ac:dyDescent="0.3">
      <c r="B126" s="205">
        <f t="shared" ref="B126:B138" si="11">B123+1</f>
        <v>45771</v>
      </c>
      <c r="C126" s="201" t="s">
        <v>102</v>
      </c>
      <c r="D126" s="201" t="s">
        <v>167</v>
      </c>
      <c r="E126" s="154" t="s">
        <v>126</v>
      </c>
      <c r="F126" s="155">
        <v>6.8</v>
      </c>
      <c r="G126" s="176">
        <v>0.33300000000000002</v>
      </c>
      <c r="H126" s="202" t="s">
        <v>126</v>
      </c>
      <c r="I126" s="203" t="s">
        <v>66</v>
      </c>
      <c r="J126" s="84">
        <f t="shared" si="7"/>
        <v>1.9314</v>
      </c>
      <c r="K126" s="156">
        <f t="shared" si="8"/>
        <v>3.8628000000000003E-2</v>
      </c>
      <c r="L126" s="157">
        <f t="shared" si="10"/>
        <v>1.8927719999999999</v>
      </c>
    </row>
    <row r="127" spans="2:12" ht="14.4" x14ac:dyDescent="0.3">
      <c r="B127" s="206"/>
      <c r="C127" s="200"/>
      <c r="D127" s="200"/>
      <c r="E127" s="154" t="s">
        <v>129</v>
      </c>
      <c r="F127" s="155">
        <v>9.8000000000000007</v>
      </c>
      <c r="G127" s="176">
        <v>0.33300000000000002</v>
      </c>
      <c r="H127" s="200"/>
      <c r="I127" s="204"/>
      <c r="J127" s="84">
        <f t="shared" si="7"/>
        <v>-0.33300000000000002</v>
      </c>
      <c r="K127" s="156">
        <f t="shared" si="8"/>
        <v>0</v>
      </c>
      <c r="L127" s="157">
        <f t="shared" si="10"/>
        <v>-0.33300000000000002</v>
      </c>
    </row>
    <row r="128" spans="2:12" ht="14.4" x14ac:dyDescent="0.3">
      <c r="B128" s="206"/>
      <c r="C128" s="200"/>
      <c r="D128" s="200"/>
      <c r="E128" s="154" t="s">
        <v>50</v>
      </c>
      <c r="F128" s="155">
        <v>10</v>
      </c>
      <c r="G128" s="176">
        <v>0.33300000000000002</v>
      </c>
      <c r="H128" s="200"/>
      <c r="I128" s="204"/>
      <c r="J128" s="84">
        <f t="shared" si="7"/>
        <v>-0.33300000000000002</v>
      </c>
      <c r="K128" s="156">
        <f t="shared" si="8"/>
        <v>0</v>
      </c>
      <c r="L128" s="157">
        <f t="shared" si="10"/>
        <v>-0.33300000000000002</v>
      </c>
    </row>
    <row r="129" spans="2:12" ht="14.4" x14ac:dyDescent="0.3">
      <c r="B129" s="207"/>
      <c r="C129" s="201" t="s">
        <v>102</v>
      </c>
      <c r="D129" s="201" t="s">
        <v>117</v>
      </c>
      <c r="E129" s="154" t="s">
        <v>50</v>
      </c>
      <c r="F129" s="155">
        <v>8</v>
      </c>
      <c r="G129" s="176">
        <v>0.33300000000000002</v>
      </c>
      <c r="H129" s="202" t="s">
        <v>50</v>
      </c>
      <c r="I129" s="203" t="s">
        <v>66</v>
      </c>
      <c r="J129" s="84">
        <f t="shared" si="7"/>
        <v>2.331</v>
      </c>
      <c r="K129" s="156">
        <f t="shared" si="8"/>
        <v>4.6620000000000002E-2</v>
      </c>
      <c r="L129" s="157">
        <f t="shared" si="10"/>
        <v>2.2843800000000001</v>
      </c>
    </row>
    <row r="130" spans="2:12" ht="14.4" x14ac:dyDescent="0.3">
      <c r="B130" s="207"/>
      <c r="C130" s="200"/>
      <c r="D130" s="200"/>
      <c r="E130" s="154" t="s">
        <v>126</v>
      </c>
      <c r="F130" s="155">
        <v>6.6</v>
      </c>
      <c r="G130" s="176">
        <v>0.33300000000000002</v>
      </c>
      <c r="H130" s="200"/>
      <c r="I130" s="204"/>
      <c r="J130" s="84">
        <f t="shared" si="7"/>
        <v>-0.33300000000000002</v>
      </c>
      <c r="K130" s="156">
        <f t="shared" si="8"/>
        <v>0</v>
      </c>
      <c r="L130" s="157">
        <f t="shared" si="10"/>
        <v>-0.33300000000000002</v>
      </c>
    </row>
    <row r="131" spans="2:12" ht="14.4" x14ac:dyDescent="0.3">
      <c r="B131" s="208"/>
      <c r="C131" s="200"/>
      <c r="D131" s="200"/>
      <c r="E131" s="154" t="s">
        <v>65</v>
      </c>
      <c r="F131" s="155">
        <v>11.5</v>
      </c>
      <c r="G131" s="176">
        <v>0.33300000000000002</v>
      </c>
      <c r="H131" s="200"/>
      <c r="I131" s="204"/>
      <c r="J131" s="84">
        <f t="shared" si="7"/>
        <v>-0.33300000000000002</v>
      </c>
      <c r="K131" s="156">
        <f t="shared" si="8"/>
        <v>0</v>
      </c>
      <c r="L131" s="157">
        <f t="shared" si="10"/>
        <v>-0.33300000000000002</v>
      </c>
    </row>
    <row r="132" spans="2:12" ht="14.4" x14ac:dyDescent="0.3">
      <c r="B132" s="199">
        <f>B126+1</f>
        <v>45772</v>
      </c>
      <c r="C132" s="201" t="s">
        <v>119</v>
      </c>
      <c r="D132" s="201" t="s">
        <v>120</v>
      </c>
      <c r="E132" s="154" t="s">
        <v>126</v>
      </c>
      <c r="F132" s="155">
        <v>7.4</v>
      </c>
      <c r="G132" s="176">
        <v>0.33300000000000002</v>
      </c>
      <c r="H132" s="202" t="s">
        <v>121</v>
      </c>
      <c r="I132" s="203" t="s">
        <v>51</v>
      </c>
      <c r="J132" s="84">
        <f t="shared" si="7"/>
        <v>-0.33300000000000002</v>
      </c>
      <c r="K132" s="156">
        <f t="shared" si="8"/>
        <v>0</v>
      </c>
      <c r="L132" s="157">
        <f t="shared" si="10"/>
        <v>-0.33300000000000002</v>
      </c>
    </row>
    <row r="133" spans="2:12" ht="14.4" x14ac:dyDescent="0.3">
      <c r="B133" s="200"/>
      <c r="C133" s="200"/>
      <c r="D133" s="200"/>
      <c r="E133" s="154" t="s">
        <v>65</v>
      </c>
      <c r="F133" s="155">
        <v>11.5</v>
      </c>
      <c r="G133" s="176">
        <v>0.33300000000000002</v>
      </c>
      <c r="H133" s="200"/>
      <c r="I133" s="204"/>
      <c r="J133" s="84">
        <f t="shared" si="7"/>
        <v>-0.33300000000000002</v>
      </c>
      <c r="K133" s="156">
        <f t="shared" si="8"/>
        <v>0</v>
      </c>
      <c r="L133" s="157">
        <f t="shared" si="10"/>
        <v>-0.33300000000000002</v>
      </c>
    </row>
    <row r="134" spans="2:12" ht="14.4" x14ac:dyDescent="0.3">
      <c r="B134" s="200"/>
      <c r="C134" s="200"/>
      <c r="D134" s="200"/>
      <c r="E134" s="154" t="s">
        <v>82</v>
      </c>
      <c r="F134" s="155">
        <v>19</v>
      </c>
      <c r="G134" s="176">
        <v>0.33300000000000002</v>
      </c>
      <c r="H134" s="200"/>
      <c r="I134" s="204"/>
      <c r="J134" s="84">
        <f t="shared" si="7"/>
        <v>-0.33300000000000002</v>
      </c>
      <c r="K134" s="156">
        <f t="shared" si="8"/>
        <v>0</v>
      </c>
      <c r="L134" s="157">
        <f t="shared" si="10"/>
        <v>-0.33300000000000002</v>
      </c>
    </row>
    <row r="135" spans="2:12" ht="14.4" x14ac:dyDescent="0.3">
      <c r="B135" s="199">
        <f t="shared" si="11"/>
        <v>45773</v>
      </c>
      <c r="C135" s="201" t="s">
        <v>122</v>
      </c>
      <c r="D135" s="201" t="s">
        <v>123</v>
      </c>
      <c r="E135" s="154" t="s">
        <v>126</v>
      </c>
      <c r="F135" s="155">
        <v>7.6</v>
      </c>
      <c r="G135" s="176">
        <v>0.33300000000000002</v>
      </c>
      <c r="H135" s="202" t="s">
        <v>76</v>
      </c>
      <c r="I135" s="203" t="s">
        <v>51</v>
      </c>
      <c r="J135" s="84">
        <f t="shared" si="7"/>
        <v>-0.33300000000000002</v>
      </c>
      <c r="K135" s="156">
        <f t="shared" si="8"/>
        <v>0</v>
      </c>
      <c r="L135" s="157">
        <f t="shared" si="10"/>
        <v>-0.33300000000000002</v>
      </c>
    </row>
    <row r="136" spans="2:12" ht="14.4" x14ac:dyDescent="0.3">
      <c r="B136" s="200"/>
      <c r="C136" s="200"/>
      <c r="D136" s="200"/>
      <c r="E136" s="154" t="s">
        <v>112</v>
      </c>
      <c r="F136" s="155">
        <v>11</v>
      </c>
      <c r="G136" s="176">
        <v>0.33300000000000002</v>
      </c>
      <c r="H136" s="200"/>
      <c r="I136" s="204"/>
      <c r="J136" s="84">
        <f t="shared" si="7"/>
        <v>-0.33300000000000002</v>
      </c>
      <c r="K136" s="156">
        <f t="shared" si="8"/>
        <v>0</v>
      </c>
      <c r="L136" s="157">
        <f t="shared" si="10"/>
        <v>-0.33300000000000002</v>
      </c>
    </row>
    <row r="137" spans="2:12" ht="14.4" x14ac:dyDescent="0.3">
      <c r="B137" s="200"/>
      <c r="C137" s="200"/>
      <c r="D137" s="200"/>
      <c r="E137" s="154" t="s">
        <v>82</v>
      </c>
      <c r="F137" s="155">
        <v>17</v>
      </c>
      <c r="G137" s="176">
        <v>0.33300000000000002</v>
      </c>
      <c r="H137" s="200"/>
      <c r="I137" s="204"/>
      <c r="J137" s="84">
        <f t="shared" ref="J137:J155" si="12">IF(I137="w",(F137-1)*G137,-G137)</f>
        <v>-0.33300000000000002</v>
      </c>
      <c r="K137" s="156">
        <f t="shared" ref="K137:K155" si="13">IF(I137="w",(J137/100*2),0)</f>
        <v>0</v>
      </c>
      <c r="L137" s="157">
        <f t="shared" si="10"/>
        <v>-0.33300000000000002</v>
      </c>
    </row>
    <row r="138" spans="2:12" ht="14.4" x14ac:dyDescent="0.3">
      <c r="B138" s="205">
        <f t="shared" si="11"/>
        <v>45774</v>
      </c>
      <c r="C138" s="201" t="s">
        <v>46</v>
      </c>
      <c r="D138" s="201" t="s">
        <v>190</v>
      </c>
      <c r="E138" s="154" t="s">
        <v>121</v>
      </c>
      <c r="F138" s="155">
        <v>9.8000000000000007</v>
      </c>
      <c r="G138" s="176">
        <v>0.33300000000000002</v>
      </c>
      <c r="H138" s="202" t="s">
        <v>121</v>
      </c>
      <c r="I138" s="203" t="s">
        <v>66</v>
      </c>
      <c r="J138" s="84">
        <f t="shared" si="12"/>
        <v>2.9304000000000006</v>
      </c>
      <c r="K138" s="156">
        <f t="shared" si="13"/>
        <v>5.8608000000000014E-2</v>
      </c>
      <c r="L138" s="157">
        <f t="shared" si="10"/>
        <v>2.8717920000000006</v>
      </c>
    </row>
    <row r="139" spans="2:12" ht="14.4" x14ac:dyDescent="0.3">
      <c r="B139" s="206"/>
      <c r="C139" s="200"/>
      <c r="D139" s="200"/>
      <c r="E139" s="154" t="s">
        <v>88</v>
      </c>
      <c r="F139" s="155">
        <v>9.1999999999999993</v>
      </c>
      <c r="G139" s="176">
        <v>0.33300000000000002</v>
      </c>
      <c r="H139" s="200"/>
      <c r="I139" s="204"/>
      <c r="J139" s="84">
        <f t="shared" si="12"/>
        <v>-0.33300000000000002</v>
      </c>
      <c r="K139" s="156">
        <f t="shared" si="13"/>
        <v>0</v>
      </c>
      <c r="L139" s="157">
        <f t="shared" si="10"/>
        <v>-0.33300000000000002</v>
      </c>
    </row>
    <row r="140" spans="2:12" ht="14.4" x14ac:dyDescent="0.3">
      <c r="B140" s="206"/>
      <c r="C140" s="200"/>
      <c r="D140" s="200"/>
      <c r="E140" s="154" t="s">
        <v>126</v>
      </c>
      <c r="F140" s="155">
        <v>9</v>
      </c>
      <c r="G140" s="176">
        <v>0.33300000000000002</v>
      </c>
      <c r="H140" s="200"/>
      <c r="I140" s="204"/>
      <c r="J140" s="84">
        <f t="shared" si="12"/>
        <v>-0.33300000000000002</v>
      </c>
      <c r="K140" s="156">
        <f t="shared" si="13"/>
        <v>0</v>
      </c>
      <c r="L140" s="157">
        <f t="shared" si="10"/>
        <v>-0.33300000000000002</v>
      </c>
    </row>
    <row r="141" spans="2:12" ht="14.4" x14ac:dyDescent="0.3">
      <c r="B141" s="207"/>
      <c r="C141" s="201" t="s">
        <v>46</v>
      </c>
      <c r="D141" s="201" t="s">
        <v>170</v>
      </c>
      <c r="E141" s="154" t="s">
        <v>50</v>
      </c>
      <c r="F141" s="155">
        <v>10</v>
      </c>
      <c r="G141" s="176">
        <v>0.33300000000000002</v>
      </c>
      <c r="H141" s="202" t="s">
        <v>126</v>
      </c>
      <c r="I141" s="203" t="s">
        <v>51</v>
      </c>
      <c r="J141" s="84">
        <f t="shared" si="12"/>
        <v>-0.33300000000000002</v>
      </c>
      <c r="K141" s="156">
        <f t="shared" si="13"/>
        <v>0</v>
      </c>
      <c r="L141" s="157">
        <f t="shared" si="10"/>
        <v>-0.33300000000000002</v>
      </c>
    </row>
    <row r="142" spans="2:12" ht="14.4" x14ac:dyDescent="0.3">
      <c r="B142" s="207"/>
      <c r="C142" s="200"/>
      <c r="D142" s="200"/>
      <c r="E142" s="154" t="s">
        <v>55</v>
      </c>
      <c r="F142" s="155">
        <v>12.5</v>
      </c>
      <c r="G142" s="176">
        <v>0.33300000000000002</v>
      </c>
      <c r="H142" s="200"/>
      <c r="I142" s="204"/>
      <c r="J142" s="84">
        <f t="shared" si="12"/>
        <v>-0.33300000000000002</v>
      </c>
      <c r="K142" s="156">
        <f t="shared" si="13"/>
        <v>0</v>
      </c>
      <c r="L142" s="157">
        <f t="shared" si="10"/>
        <v>-0.33300000000000002</v>
      </c>
    </row>
    <row r="143" spans="2:12" ht="14.4" x14ac:dyDescent="0.3">
      <c r="B143" s="208"/>
      <c r="C143" s="200"/>
      <c r="D143" s="200"/>
      <c r="E143" s="154" t="s">
        <v>65</v>
      </c>
      <c r="F143" s="155">
        <v>9.6</v>
      </c>
      <c r="G143" s="176">
        <v>0.33300000000000002</v>
      </c>
      <c r="H143" s="200"/>
      <c r="I143" s="204"/>
      <c r="J143" s="84">
        <f t="shared" si="12"/>
        <v>-0.33300000000000002</v>
      </c>
      <c r="K143" s="156">
        <f t="shared" si="13"/>
        <v>0</v>
      </c>
      <c r="L143" s="157">
        <f t="shared" si="10"/>
        <v>-0.33300000000000002</v>
      </c>
    </row>
    <row r="144" spans="2:12" ht="14.4" x14ac:dyDescent="0.3">
      <c r="B144" s="205">
        <f>B138+1</f>
        <v>45775</v>
      </c>
      <c r="C144" s="201" t="s">
        <v>60</v>
      </c>
      <c r="D144" s="201" t="s">
        <v>127</v>
      </c>
      <c r="E144" s="154" t="s">
        <v>88</v>
      </c>
      <c r="F144" s="155">
        <v>7</v>
      </c>
      <c r="G144" s="176">
        <v>0.33300000000000002</v>
      </c>
      <c r="H144" s="202" t="s">
        <v>129</v>
      </c>
      <c r="I144" s="203" t="s">
        <v>51</v>
      </c>
      <c r="J144" s="84">
        <f t="shared" si="12"/>
        <v>-0.33300000000000002</v>
      </c>
      <c r="K144" s="156">
        <f t="shared" si="13"/>
        <v>0</v>
      </c>
      <c r="L144" s="157">
        <f t="shared" si="10"/>
        <v>-0.33300000000000002</v>
      </c>
    </row>
    <row r="145" spans="2:12" ht="14.4" x14ac:dyDescent="0.3">
      <c r="B145" s="206"/>
      <c r="C145" s="200"/>
      <c r="D145" s="200"/>
      <c r="E145" s="154" t="s">
        <v>121</v>
      </c>
      <c r="F145" s="155">
        <v>9.6</v>
      </c>
      <c r="G145" s="176">
        <v>0.33300000000000002</v>
      </c>
      <c r="H145" s="200"/>
      <c r="I145" s="204"/>
      <c r="J145" s="84">
        <f t="shared" si="12"/>
        <v>-0.33300000000000002</v>
      </c>
      <c r="K145" s="156">
        <f t="shared" si="13"/>
        <v>0</v>
      </c>
      <c r="L145" s="157">
        <f t="shared" si="10"/>
        <v>-0.33300000000000002</v>
      </c>
    </row>
    <row r="146" spans="2:12" ht="14.4" x14ac:dyDescent="0.3">
      <c r="B146" s="206"/>
      <c r="C146" s="200"/>
      <c r="D146" s="200"/>
      <c r="E146" s="154" t="s">
        <v>112</v>
      </c>
      <c r="F146" s="155">
        <v>9.8000000000000007</v>
      </c>
      <c r="G146" s="176">
        <v>0.33300000000000002</v>
      </c>
      <c r="H146" s="200"/>
      <c r="I146" s="204"/>
      <c r="J146" s="84">
        <f t="shared" si="12"/>
        <v>-0.33300000000000002</v>
      </c>
      <c r="K146" s="156">
        <f t="shared" si="13"/>
        <v>0</v>
      </c>
      <c r="L146" s="157">
        <f t="shared" si="10"/>
        <v>-0.33300000000000002</v>
      </c>
    </row>
    <row r="147" spans="2:12" ht="14.4" x14ac:dyDescent="0.3">
      <c r="B147" s="207"/>
      <c r="C147" s="201" t="s">
        <v>60</v>
      </c>
      <c r="D147" s="201" t="s">
        <v>171</v>
      </c>
      <c r="E147" s="154" t="s">
        <v>126</v>
      </c>
      <c r="F147" s="155">
        <v>10.5</v>
      </c>
      <c r="G147" s="176">
        <v>0.33300000000000002</v>
      </c>
      <c r="H147" s="202" t="s">
        <v>82</v>
      </c>
      <c r="I147" s="203" t="s">
        <v>51</v>
      </c>
      <c r="J147" s="84">
        <f t="shared" si="12"/>
        <v>-0.33300000000000002</v>
      </c>
      <c r="K147" s="156">
        <f t="shared" si="13"/>
        <v>0</v>
      </c>
      <c r="L147" s="157">
        <f t="shared" si="10"/>
        <v>-0.33300000000000002</v>
      </c>
    </row>
    <row r="148" spans="2:12" ht="14.4" x14ac:dyDescent="0.3">
      <c r="B148" s="207"/>
      <c r="C148" s="200"/>
      <c r="D148" s="200"/>
      <c r="E148" s="154" t="s">
        <v>65</v>
      </c>
      <c r="F148" s="155">
        <v>9.6</v>
      </c>
      <c r="G148" s="176">
        <v>0.33300000000000002</v>
      </c>
      <c r="H148" s="200"/>
      <c r="I148" s="204"/>
      <c r="J148" s="84">
        <f t="shared" si="12"/>
        <v>-0.33300000000000002</v>
      </c>
      <c r="K148" s="156">
        <f t="shared" si="13"/>
        <v>0</v>
      </c>
      <c r="L148" s="157">
        <f t="shared" si="10"/>
        <v>-0.33300000000000002</v>
      </c>
    </row>
    <row r="149" spans="2:12" ht="14.4" x14ac:dyDescent="0.3">
      <c r="B149" s="208"/>
      <c r="C149" s="200"/>
      <c r="D149" s="200"/>
      <c r="E149" s="154" t="s">
        <v>79</v>
      </c>
      <c r="F149" s="155">
        <v>14</v>
      </c>
      <c r="G149" s="176">
        <v>0.33300000000000002</v>
      </c>
      <c r="H149" s="200"/>
      <c r="I149" s="204"/>
      <c r="J149" s="84">
        <f t="shared" si="12"/>
        <v>-0.33300000000000002</v>
      </c>
      <c r="K149" s="156">
        <f t="shared" si="13"/>
        <v>0</v>
      </c>
      <c r="L149" s="157">
        <f t="shared" si="10"/>
        <v>-0.33300000000000002</v>
      </c>
    </row>
    <row r="150" spans="2:12" ht="14.4" x14ac:dyDescent="0.3">
      <c r="B150" s="199">
        <f>B144+1</f>
        <v>45776</v>
      </c>
      <c r="C150" s="201" t="s">
        <v>74</v>
      </c>
      <c r="D150" s="201" t="s">
        <v>130</v>
      </c>
      <c r="E150" s="154" t="s">
        <v>126</v>
      </c>
      <c r="F150" s="155">
        <v>7.6</v>
      </c>
      <c r="G150" s="176">
        <v>0.33300000000000002</v>
      </c>
      <c r="H150" s="202" t="s">
        <v>88</v>
      </c>
      <c r="I150" s="203" t="s">
        <v>51</v>
      </c>
      <c r="J150" s="84">
        <f t="shared" si="12"/>
        <v>-0.33300000000000002</v>
      </c>
      <c r="K150" s="156">
        <f t="shared" si="13"/>
        <v>0</v>
      </c>
      <c r="L150" s="157">
        <f t="shared" si="10"/>
        <v>-0.33300000000000002</v>
      </c>
    </row>
    <row r="151" spans="2:12" ht="14.4" x14ac:dyDescent="0.3">
      <c r="B151" s="200"/>
      <c r="C151" s="200"/>
      <c r="D151" s="200"/>
      <c r="E151" s="154" t="s">
        <v>65</v>
      </c>
      <c r="F151" s="155">
        <v>10</v>
      </c>
      <c r="G151" s="176">
        <v>0.33300000000000002</v>
      </c>
      <c r="H151" s="200"/>
      <c r="I151" s="204"/>
      <c r="J151" s="84">
        <f t="shared" si="12"/>
        <v>-0.33300000000000002</v>
      </c>
      <c r="K151" s="156">
        <f t="shared" si="13"/>
        <v>0</v>
      </c>
      <c r="L151" s="157">
        <f t="shared" si="10"/>
        <v>-0.33300000000000002</v>
      </c>
    </row>
    <row r="152" spans="2:12" ht="14.4" x14ac:dyDescent="0.3">
      <c r="B152" s="200"/>
      <c r="C152" s="200"/>
      <c r="D152" s="200"/>
      <c r="E152" s="154" t="s">
        <v>82</v>
      </c>
      <c r="F152" s="155">
        <v>16</v>
      </c>
      <c r="G152" s="176">
        <v>0.33300000000000002</v>
      </c>
      <c r="H152" s="200"/>
      <c r="I152" s="204"/>
      <c r="J152" s="84">
        <f t="shared" si="12"/>
        <v>-0.33300000000000002</v>
      </c>
      <c r="K152" s="156">
        <f t="shared" si="13"/>
        <v>0</v>
      </c>
      <c r="L152" s="157">
        <f t="shared" si="10"/>
        <v>-0.33300000000000002</v>
      </c>
    </row>
    <row r="153" spans="2:12" ht="14.4" x14ac:dyDescent="0.3">
      <c r="B153" s="199">
        <f t="shared" ref="B153" si="14">B150+1</f>
        <v>45777</v>
      </c>
      <c r="C153" s="201" t="s">
        <v>74</v>
      </c>
      <c r="D153" s="201" t="s">
        <v>131</v>
      </c>
      <c r="E153" s="154" t="s">
        <v>55</v>
      </c>
      <c r="F153" s="155">
        <v>11</v>
      </c>
      <c r="G153" s="176">
        <v>0.33300000000000002</v>
      </c>
      <c r="H153" s="202" t="s">
        <v>133</v>
      </c>
      <c r="I153" s="203" t="s">
        <v>51</v>
      </c>
      <c r="J153" s="84">
        <f t="shared" si="12"/>
        <v>-0.33300000000000002</v>
      </c>
      <c r="K153" s="156">
        <f t="shared" si="13"/>
        <v>0</v>
      </c>
      <c r="L153" s="157">
        <f t="shared" si="10"/>
        <v>-0.33300000000000002</v>
      </c>
    </row>
    <row r="154" spans="2:12" ht="14.4" x14ac:dyDescent="0.3">
      <c r="B154" s="200"/>
      <c r="C154" s="200"/>
      <c r="D154" s="200"/>
      <c r="E154" s="154" t="s">
        <v>65</v>
      </c>
      <c r="F154" s="155">
        <v>9.6</v>
      </c>
      <c r="G154" s="176">
        <v>0.33300000000000002</v>
      </c>
      <c r="H154" s="200"/>
      <c r="I154" s="204"/>
      <c r="J154" s="84">
        <f t="shared" si="12"/>
        <v>-0.33300000000000002</v>
      </c>
      <c r="K154" s="156">
        <f t="shared" si="13"/>
        <v>0</v>
      </c>
      <c r="L154" s="157">
        <f t="shared" si="10"/>
        <v>-0.33300000000000002</v>
      </c>
    </row>
    <row r="155" spans="2:12" ht="14.4" x14ac:dyDescent="0.3">
      <c r="B155" s="200"/>
      <c r="C155" s="200"/>
      <c r="D155" s="200"/>
      <c r="E155" s="154" t="s">
        <v>79</v>
      </c>
      <c r="F155" s="155">
        <v>14.5</v>
      </c>
      <c r="G155" s="176">
        <v>0.33300000000000002</v>
      </c>
      <c r="H155" s="200"/>
      <c r="I155" s="204"/>
      <c r="J155" s="84">
        <f t="shared" si="12"/>
        <v>-0.33300000000000002</v>
      </c>
      <c r="K155" s="156">
        <f t="shared" si="13"/>
        <v>0</v>
      </c>
      <c r="L155" s="157">
        <f t="shared" si="10"/>
        <v>-0.33300000000000002</v>
      </c>
    </row>
    <row r="156" spans="2:12" ht="14.4" x14ac:dyDescent="0.3">
      <c r="B156" s="159"/>
      <c r="C156" s="160"/>
      <c r="D156" s="161"/>
      <c r="E156" s="162" t="s">
        <v>26</v>
      </c>
      <c r="F156" s="163">
        <f>SUM(F9:F155)/147</f>
        <v>12.575510204081629</v>
      </c>
      <c r="G156" s="164">
        <f>SUM(G9:G155)</f>
        <v>48.778999999999847</v>
      </c>
      <c r="H156" s="165" t="s">
        <v>27</v>
      </c>
      <c r="I156" s="166" t="s">
        <v>191</v>
      </c>
      <c r="J156" s="167">
        <f>SUM(J9:J155)</f>
        <v>31.919000000000146</v>
      </c>
      <c r="K156" s="167">
        <f>SUM(K9:K155)</f>
        <v>1.4795400000000005</v>
      </c>
      <c r="L156" s="168">
        <f>J156-K156</f>
        <v>30.439460000000146</v>
      </c>
    </row>
    <row r="157" spans="2:12" ht="14.4" x14ac:dyDescent="0.3">
      <c r="B157" s="169"/>
      <c r="C157" s="169"/>
      <c r="D157" s="169"/>
      <c r="E157" s="170"/>
      <c r="F157" s="171"/>
      <c r="G157" s="57"/>
      <c r="H157" s="169"/>
      <c r="I157" s="172"/>
      <c r="J157" s="173"/>
      <c r="K157" s="174"/>
      <c r="L157" s="175"/>
    </row>
  </sheetData>
  <mergeCells count="230">
    <mergeCell ref="B9:B14"/>
    <mergeCell ref="C87:C89"/>
    <mergeCell ref="D87:D89"/>
    <mergeCell ref="H87:H89"/>
    <mergeCell ref="C69:C71"/>
    <mergeCell ref="D69:D71"/>
    <mergeCell ref="H69:H71"/>
    <mergeCell ref="C78:C80"/>
    <mergeCell ref="D78:D80"/>
    <mergeCell ref="H78:H80"/>
    <mergeCell ref="C60:C62"/>
    <mergeCell ref="D60:D62"/>
    <mergeCell ref="H60:H62"/>
    <mergeCell ref="C51:C53"/>
    <mergeCell ref="D51:D53"/>
    <mergeCell ref="H51:H53"/>
    <mergeCell ref="C33:C35"/>
    <mergeCell ref="D33:D35"/>
    <mergeCell ref="H33:H35"/>
    <mergeCell ref="C42:C44"/>
    <mergeCell ref="D42:D44"/>
    <mergeCell ref="H42:H44"/>
    <mergeCell ref="C24:C26"/>
    <mergeCell ref="D24:D26"/>
    <mergeCell ref="J2:K2"/>
    <mergeCell ref="J3:K3"/>
    <mergeCell ref="J4:K4"/>
    <mergeCell ref="C9:C11"/>
    <mergeCell ref="D9:D11"/>
    <mergeCell ref="H9:H11"/>
    <mergeCell ref="I9:I11"/>
    <mergeCell ref="C12:C14"/>
    <mergeCell ref="D12:D14"/>
    <mergeCell ref="H12:H14"/>
    <mergeCell ref="I12:I14"/>
    <mergeCell ref="E2:E4"/>
    <mergeCell ref="I15:I17"/>
    <mergeCell ref="B18:B20"/>
    <mergeCell ref="C18:C20"/>
    <mergeCell ref="D18:D20"/>
    <mergeCell ref="H18:H20"/>
    <mergeCell ref="I18:I20"/>
    <mergeCell ref="C21:C23"/>
    <mergeCell ref="D21:D23"/>
    <mergeCell ref="H21:H23"/>
    <mergeCell ref="I21:I23"/>
    <mergeCell ref="B15:B17"/>
    <mergeCell ref="C15:C17"/>
    <mergeCell ref="D15:D17"/>
    <mergeCell ref="H15:H17"/>
    <mergeCell ref="B33:B38"/>
    <mergeCell ref="I24:I26"/>
    <mergeCell ref="B27:B29"/>
    <mergeCell ref="C27:C29"/>
    <mergeCell ref="D27:D29"/>
    <mergeCell ref="H27:H29"/>
    <mergeCell ref="I27:I29"/>
    <mergeCell ref="B30:B32"/>
    <mergeCell ref="C30:C32"/>
    <mergeCell ref="D30:D32"/>
    <mergeCell ref="H30:H32"/>
    <mergeCell ref="I30:I32"/>
    <mergeCell ref="B21:B26"/>
    <mergeCell ref="H24:H26"/>
    <mergeCell ref="I33:I35"/>
    <mergeCell ref="C36:C38"/>
    <mergeCell ref="D36:D38"/>
    <mergeCell ref="H36:H38"/>
    <mergeCell ref="I36:I38"/>
    <mergeCell ref="C39:C41"/>
    <mergeCell ref="D39:D41"/>
    <mergeCell ref="H39:H41"/>
    <mergeCell ref="I39:I41"/>
    <mergeCell ref="B48:B53"/>
    <mergeCell ref="B54:B59"/>
    <mergeCell ref="I42:I44"/>
    <mergeCell ref="B45:B47"/>
    <mergeCell ref="C45:C47"/>
    <mergeCell ref="D45:D47"/>
    <mergeCell ref="H45:H47"/>
    <mergeCell ref="I45:I47"/>
    <mergeCell ref="C48:C50"/>
    <mergeCell ref="D48:D50"/>
    <mergeCell ref="H48:H50"/>
    <mergeCell ref="I48:I50"/>
    <mergeCell ref="B39:B44"/>
    <mergeCell ref="I51:I53"/>
    <mergeCell ref="C54:C56"/>
    <mergeCell ref="D54:D56"/>
    <mergeCell ref="H54:H56"/>
    <mergeCell ref="I54:I56"/>
    <mergeCell ref="C57:C59"/>
    <mergeCell ref="D57:D59"/>
    <mergeCell ref="H57:H59"/>
    <mergeCell ref="I57:I59"/>
    <mergeCell ref="B66:B71"/>
    <mergeCell ref="B72:B77"/>
    <mergeCell ref="I60:I62"/>
    <mergeCell ref="C63:C65"/>
    <mergeCell ref="D63:D65"/>
    <mergeCell ref="H63:H65"/>
    <mergeCell ref="I63:I65"/>
    <mergeCell ref="C66:C68"/>
    <mergeCell ref="D66:D68"/>
    <mergeCell ref="H66:H68"/>
    <mergeCell ref="I66:I68"/>
    <mergeCell ref="B60:B65"/>
    <mergeCell ref="I69:I71"/>
    <mergeCell ref="C72:C74"/>
    <mergeCell ref="D72:D74"/>
    <mergeCell ref="H72:H74"/>
    <mergeCell ref="I72:I74"/>
    <mergeCell ref="C75:C77"/>
    <mergeCell ref="D75:D77"/>
    <mergeCell ref="H75:H77"/>
    <mergeCell ref="I75:I77"/>
    <mergeCell ref="B87:B92"/>
    <mergeCell ref="I78:I80"/>
    <mergeCell ref="C81:C83"/>
    <mergeCell ref="D81:D83"/>
    <mergeCell ref="H81:H83"/>
    <mergeCell ref="I81:I83"/>
    <mergeCell ref="B84:B86"/>
    <mergeCell ref="C84:C86"/>
    <mergeCell ref="D84:D86"/>
    <mergeCell ref="H84:H86"/>
    <mergeCell ref="I84:I86"/>
    <mergeCell ref="B78:B83"/>
    <mergeCell ref="I87:I89"/>
    <mergeCell ref="C90:C92"/>
    <mergeCell ref="D90:D92"/>
    <mergeCell ref="H90:H92"/>
    <mergeCell ref="I90:I92"/>
    <mergeCell ref="C93:C95"/>
    <mergeCell ref="D93:D95"/>
    <mergeCell ref="H93:H95"/>
    <mergeCell ref="I93:I95"/>
    <mergeCell ref="C96:C98"/>
    <mergeCell ref="D96:D98"/>
    <mergeCell ref="H96:H98"/>
    <mergeCell ref="I96:I98"/>
    <mergeCell ref="C99:C101"/>
    <mergeCell ref="D99:D101"/>
    <mergeCell ref="H99:H101"/>
    <mergeCell ref="I99:I101"/>
    <mergeCell ref="B93:B98"/>
    <mergeCell ref="C102:C104"/>
    <mergeCell ref="D102:D104"/>
    <mergeCell ref="H102:H104"/>
    <mergeCell ref="I102:I104"/>
    <mergeCell ref="C105:C107"/>
    <mergeCell ref="D105:D107"/>
    <mergeCell ref="H105:H107"/>
    <mergeCell ref="I105:I107"/>
    <mergeCell ref="B99:B104"/>
    <mergeCell ref="C108:C110"/>
    <mergeCell ref="D108:D110"/>
    <mergeCell ref="H108:H110"/>
    <mergeCell ref="I108:I110"/>
    <mergeCell ref="C111:C113"/>
    <mergeCell ref="D111:D113"/>
    <mergeCell ref="H111:H113"/>
    <mergeCell ref="I111:I113"/>
    <mergeCell ref="B105:B110"/>
    <mergeCell ref="C114:C116"/>
    <mergeCell ref="D114:D116"/>
    <mergeCell ref="H114:H116"/>
    <mergeCell ref="I114:I116"/>
    <mergeCell ref="C117:C119"/>
    <mergeCell ref="D117:D119"/>
    <mergeCell ref="H117:H119"/>
    <mergeCell ref="I117:I119"/>
    <mergeCell ref="B111:B116"/>
    <mergeCell ref="C120:C122"/>
    <mergeCell ref="D120:D122"/>
    <mergeCell ref="H120:H122"/>
    <mergeCell ref="I120:I122"/>
    <mergeCell ref="B123:B125"/>
    <mergeCell ref="C123:C125"/>
    <mergeCell ref="D123:D125"/>
    <mergeCell ref="H123:H125"/>
    <mergeCell ref="I123:I125"/>
    <mergeCell ref="B117:B122"/>
    <mergeCell ref="C126:C128"/>
    <mergeCell ref="D126:D128"/>
    <mergeCell ref="H126:H128"/>
    <mergeCell ref="I126:I128"/>
    <mergeCell ref="C129:C131"/>
    <mergeCell ref="D129:D131"/>
    <mergeCell ref="H129:H131"/>
    <mergeCell ref="I129:I131"/>
    <mergeCell ref="B126:B131"/>
    <mergeCell ref="B132:B134"/>
    <mergeCell ref="C132:C134"/>
    <mergeCell ref="D132:D134"/>
    <mergeCell ref="H132:H134"/>
    <mergeCell ref="I132:I134"/>
    <mergeCell ref="B135:B137"/>
    <mergeCell ref="C135:C137"/>
    <mergeCell ref="D135:D137"/>
    <mergeCell ref="H135:H137"/>
    <mergeCell ref="I135:I137"/>
    <mergeCell ref="C138:C140"/>
    <mergeCell ref="D138:D140"/>
    <mergeCell ref="H138:H140"/>
    <mergeCell ref="I138:I140"/>
    <mergeCell ref="C141:C143"/>
    <mergeCell ref="D141:D143"/>
    <mergeCell ref="H141:H143"/>
    <mergeCell ref="I141:I143"/>
    <mergeCell ref="B138:B143"/>
    <mergeCell ref="C144:C146"/>
    <mergeCell ref="D144:D146"/>
    <mergeCell ref="H144:H146"/>
    <mergeCell ref="I144:I146"/>
    <mergeCell ref="C147:C149"/>
    <mergeCell ref="D147:D149"/>
    <mergeCell ref="H147:H149"/>
    <mergeCell ref="I147:I149"/>
    <mergeCell ref="B144:B149"/>
    <mergeCell ref="B150:B152"/>
    <mergeCell ref="C150:C152"/>
    <mergeCell ref="D150:D152"/>
    <mergeCell ref="H150:H152"/>
    <mergeCell ref="I150:I152"/>
    <mergeCell ref="B153:B155"/>
    <mergeCell ref="C153:C155"/>
    <mergeCell ref="D153:D155"/>
    <mergeCell ref="H153:H155"/>
    <mergeCell ref="I153:I155"/>
  </mergeCells>
  <conditionalFormatting sqref="I1 I158:I1048576">
    <cfRule type="cellIs" dxfId="44" priority="45" operator="equal">
      <formula>"W"</formula>
    </cfRule>
    <cfRule type="cellIs" dxfId="43" priority="43" operator="equal">
      <formula>"L"</formula>
    </cfRule>
    <cfRule type="cellIs" dxfId="42" priority="44" operator="equal">
      <formula>"D"</formula>
    </cfRule>
  </conditionalFormatting>
  <conditionalFormatting sqref="I5:I7">
    <cfRule type="cellIs" dxfId="41" priority="40" operator="equal">
      <formula>"L"</formula>
    </cfRule>
    <cfRule type="cellIs" dxfId="40" priority="41" operator="equal">
      <formula>"D"</formula>
    </cfRule>
    <cfRule type="cellIs" dxfId="39" priority="42" operator="equal">
      <formula>"W"</formula>
    </cfRule>
  </conditionalFormatting>
  <conditionalFormatting sqref="I9">
    <cfRule type="cellIs" dxfId="38" priority="33" operator="equal">
      <formula>"W"</formula>
    </cfRule>
    <cfRule type="cellIs" dxfId="37" priority="32" operator="equal">
      <formula>"D"</formula>
    </cfRule>
    <cfRule type="cellIs" dxfId="36" priority="31" operator="equal">
      <formula>"L"</formula>
    </cfRule>
  </conditionalFormatting>
  <conditionalFormatting sqref="I12">
    <cfRule type="cellIs" dxfId="35" priority="11" operator="equal">
      <formula>"D"</formula>
    </cfRule>
    <cfRule type="cellIs" dxfId="34" priority="10" operator="equal">
      <formula>"L"</formula>
    </cfRule>
    <cfRule type="cellIs" dxfId="33" priority="12" operator="equal">
      <formula>"W"</formula>
    </cfRule>
  </conditionalFormatting>
  <conditionalFormatting sqref="I15">
    <cfRule type="cellIs" dxfId="32" priority="36" operator="equal">
      <formula>"W"</formula>
    </cfRule>
    <cfRule type="cellIs" dxfId="31" priority="34" operator="equal">
      <formula>"L"</formula>
    </cfRule>
    <cfRule type="cellIs" dxfId="30" priority="35" operator="equal">
      <formula>"D"</formula>
    </cfRule>
  </conditionalFormatting>
  <conditionalFormatting sqref="I18 I21">
    <cfRule type="cellIs" dxfId="29" priority="38" operator="equal">
      <formula>"D"</formula>
    </cfRule>
    <cfRule type="cellIs" dxfId="28" priority="37" operator="equal">
      <formula>"L"</formula>
    </cfRule>
    <cfRule type="cellIs" dxfId="27" priority="39" operator="equal">
      <formula>"W"</formula>
    </cfRule>
  </conditionalFormatting>
  <conditionalFormatting sqref="I24">
    <cfRule type="cellIs" dxfId="26" priority="7" operator="equal">
      <formula>"L"</formula>
    </cfRule>
    <cfRule type="cellIs" dxfId="25" priority="8" operator="equal">
      <formula>"D"</formula>
    </cfRule>
    <cfRule type="cellIs" dxfId="24" priority="9" operator="equal">
      <formula>"W"</formula>
    </cfRule>
  </conditionalFormatting>
  <conditionalFormatting sqref="I27:I28 I33 I36 I39">
    <cfRule type="cellIs" dxfId="23" priority="19" operator="equal">
      <formula>"L"</formula>
    </cfRule>
    <cfRule type="cellIs" dxfId="22" priority="20" operator="equal">
      <formula>"D"</formula>
    </cfRule>
    <cfRule type="cellIs" dxfId="21" priority="21" operator="equal">
      <formula>"W"</formula>
    </cfRule>
  </conditionalFormatting>
  <conditionalFormatting sqref="I30">
    <cfRule type="cellIs" dxfId="20" priority="16" operator="equal">
      <formula>"L"</formula>
    </cfRule>
    <cfRule type="cellIs" dxfId="19" priority="17" operator="equal">
      <formula>"D"</formula>
    </cfRule>
    <cfRule type="cellIs" dxfId="18" priority="18" operator="equal">
      <formula>"W"</formula>
    </cfRule>
  </conditionalFormatting>
  <conditionalFormatting sqref="I42">
    <cfRule type="cellIs" dxfId="17" priority="22" operator="equal">
      <formula>"L"</formula>
    </cfRule>
    <cfRule type="cellIs" dxfId="16" priority="23" operator="equal">
      <formula>"D"</formula>
    </cfRule>
    <cfRule type="cellIs" dxfId="15" priority="24" operator="equal">
      <formula>"W"</formula>
    </cfRule>
  </conditionalFormatting>
  <conditionalFormatting sqref="I45">
    <cfRule type="cellIs" dxfId="14" priority="25" operator="equal">
      <formula>"L"</formula>
    </cfRule>
    <cfRule type="cellIs" dxfId="13" priority="26" operator="equal">
      <formula>"D"</formula>
    </cfRule>
    <cfRule type="cellIs" dxfId="12" priority="27" operator="equal">
      <formula>"W"</formula>
    </cfRule>
  </conditionalFormatting>
  <conditionalFormatting sqref="I48 I54 I57 I60 I63 I66 I69 I72 I75 I78 I81 I84 I87 I90 I93 I96 I99 I102 I105 I108 I111 I114 I117 I120 I123 I126 I129 I132 I135 I138 I141 I144 I147 I150 I153">
    <cfRule type="cellIs" dxfId="11" priority="28" operator="equal">
      <formula>"L"</formula>
    </cfRule>
    <cfRule type="cellIs" dxfId="10" priority="29" operator="equal">
      <formula>"D"</formula>
    </cfRule>
    <cfRule type="cellIs" dxfId="9" priority="30" operator="equal">
      <formula>"W"</formula>
    </cfRule>
  </conditionalFormatting>
  <conditionalFormatting sqref="I51">
    <cfRule type="cellIs" dxfId="8" priority="15" operator="equal">
      <formula>"W"</formula>
    </cfRule>
    <cfRule type="cellIs" dxfId="7" priority="14" operator="equal">
      <formula>"D"</formula>
    </cfRule>
    <cfRule type="cellIs" dxfId="6" priority="13" operator="equal">
      <formula>"L"</formula>
    </cfRule>
  </conditionalFormatting>
  <conditionalFormatting sqref="I156">
    <cfRule type="cellIs" dxfId="5" priority="5" operator="equal">
      <formula>"D"</formula>
    </cfRule>
    <cfRule type="cellIs" dxfId="4" priority="4" operator="equal">
      <formula>"L"</formula>
    </cfRule>
    <cfRule type="cellIs" dxfId="3" priority="6" operator="equal">
      <formula>"W"</formula>
    </cfRule>
  </conditionalFormatting>
  <conditionalFormatting sqref="L8">
    <cfRule type="cellIs" dxfId="2" priority="1" operator="equal">
      <formula>"L"</formula>
    </cfRule>
    <cfRule type="cellIs" dxfId="1" priority="3" operator="equal">
      <formula>"W"</formula>
    </cfRule>
    <cfRule type="cellIs" dxfId="0" priority="2" operator="equal">
      <formula>"D"</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D35"/>
  <sheetViews>
    <sheetView showGridLines="0" tabSelected="1" workbookViewId="0">
      <pane ySplit="2" topLeftCell="A4" activePane="bottomLeft" state="frozen"/>
      <selection pane="bottomLeft" activeCell="S21" sqref="S21"/>
    </sheetView>
  </sheetViews>
  <sheetFormatPr defaultRowHeight="14.4" x14ac:dyDescent="0.3"/>
  <cols>
    <col min="1" max="1" width="3.6640625" customWidth="1"/>
    <col min="3" max="3" width="12" customWidth="1"/>
    <col min="4" max="4" width="10.88671875" customWidth="1"/>
  </cols>
  <sheetData>
    <row r="2" spans="2:4" ht="25.2" x14ac:dyDescent="0.45">
      <c r="B2" s="43" t="s">
        <v>192</v>
      </c>
    </row>
    <row r="4" spans="2:4" ht="28.8" x14ac:dyDescent="0.3">
      <c r="B4" s="39" t="s">
        <v>0</v>
      </c>
      <c r="C4" s="91" t="s">
        <v>42</v>
      </c>
      <c r="D4" s="91" t="s">
        <v>193</v>
      </c>
    </row>
    <row r="5" spans="2:4" x14ac:dyDescent="0.3">
      <c r="B5" s="42">
        <v>0</v>
      </c>
      <c r="C5" s="40">
        <v>0</v>
      </c>
      <c r="D5" s="41">
        <v>0</v>
      </c>
    </row>
    <row r="6" spans="2:4" x14ac:dyDescent="0.3">
      <c r="B6" s="42">
        <v>1</v>
      </c>
      <c r="C6" s="40">
        <f>SUM('PXCS - Results'!L9:L14)</f>
        <v>1.4376000000000002</v>
      </c>
      <c r="D6" s="41">
        <f>D5+C6</f>
        <v>1.4376000000000002</v>
      </c>
    </row>
    <row r="7" spans="2:4" x14ac:dyDescent="0.3">
      <c r="B7" s="42">
        <v>2</v>
      </c>
      <c r="C7" s="40">
        <f>SUM('PXCS - Results'!L15:L17)</f>
        <v>2.6828000000000003</v>
      </c>
      <c r="D7" s="41">
        <f t="shared" ref="D7:D35" si="0">D6+C7</f>
        <v>4.1204000000000001</v>
      </c>
    </row>
    <row r="8" spans="2:4" x14ac:dyDescent="0.3">
      <c r="B8" s="42">
        <v>3</v>
      </c>
      <c r="C8" s="40">
        <f>SUM('PXCS - Results'!L18:L20)</f>
        <v>-1.01</v>
      </c>
      <c r="D8" s="41">
        <f t="shared" si="0"/>
        <v>3.1104000000000003</v>
      </c>
    </row>
    <row r="9" spans="2:4" x14ac:dyDescent="0.3">
      <c r="B9" s="42">
        <v>4</v>
      </c>
      <c r="C9" s="40">
        <f>SUM('PXCS - Results'!L21:L26)</f>
        <v>4.5851600000000001</v>
      </c>
      <c r="D9" s="41">
        <f t="shared" si="0"/>
        <v>7.6955600000000004</v>
      </c>
    </row>
    <row r="10" spans="2:4" x14ac:dyDescent="0.3">
      <c r="B10" s="42">
        <v>5</v>
      </c>
      <c r="C10" s="40">
        <f>SUM('PXCS - Results'!L27:L29)</f>
        <v>2.2710599999999999</v>
      </c>
      <c r="D10" s="41">
        <f t="shared" si="0"/>
        <v>9.9666200000000007</v>
      </c>
    </row>
    <row r="11" spans="2:4" x14ac:dyDescent="0.3">
      <c r="B11" s="42">
        <v>6</v>
      </c>
      <c r="C11" s="40">
        <f>SUM('PXCS - Results'!L30:L32)</f>
        <v>-0.99900000000000011</v>
      </c>
      <c r="D11" s="41">
        <f t="shared" si="0"/>
        <v>8.9676200000000001</v>
      </c>
    </row>
    <row r="12" spans="2:4" x14ac:dyDescent="0.3">
      <c r="B12" s="42">
        <v>7</v>
      </c>
      <c r="C12" s="40">
        <f>SUM('PXCS - Results'!L33:L38)</f>
        <v>4.2484139999999995</v>
      </c>
      <c r="D12" s="41">
        <f t="shared" si="0"/>
        <v>13.216034000000001</v>
      </c>
    </row>
    <row r="13" spans="2:4" x14ac:dyDescent="0.3">
      <c r="B13" s="42">
        <v>8</v>
      </c>
      <c r="C13" s="40">
        <f>SUM('PXCS - Results'!L39:L44)</f>
        <v>-1.998</v>
      </c>
      <c r="D13" s="41">
        <f t="shared" si="0"/>
        <v>11.218034000000001</v>
      </c>
    </row>
    <row r="14" spans="2:4" x14ac:dyDescent="0.3">
      <c r="B14" s="42">
        <v>9</v>
      </c>
      <c r="C14" s="40">
        <f>SUM('PXCS - Results'!L45:L47)</f>
        <v>3.08691</v>
      </c>
      <c r="D14" s="41">
        <f t="shared" si="0"/>
        <v>14.304944000000001</v>
      </c>
    </row>
    <row r="15" spans="2:4" x14ac:dyDescent="0.3">
      <c r="B15" s="42">
        <v>10</v>
      </c>
      <c r="C15" s="40">
        <f>SUM('PXCS - Results'!L48:L53)</f>
        <v>3.2300999999999997</v>
      </c>
      <c r="D15" s="41">
        <f t="shared" si="0"/>
        <v>17.535043999999999</v>
      </c>
    </row>
    <row r="16" spans="2:4" x14ac:dyDescent="0.3">
      <c r="B16" s="42">
        <v>11</v>
      </c>
      <c r="C16" s="40">
        <f>SUM('PXCS - Results'!L54:L59)</f>
        <v>1.141524</v>
      </c>
      <c r="D16" s="41">
        <f t="shared" si="0"/>
        <v>18.676568</v>
      </c>
    </row>
    <row r="17" spans="2:4" x14ac:dyDescent="0.3">
      <c r="B17" s="42">
        <v>12</v>
      </c>
      <c r="C17" s="40">
        <f>SUM('PXCS - Results'!L60:L65)</f>
        <v>-1.998</v>
      </c>
      <c r="D17" s="41">
        <f t="shared" si="0"/>
        <v>16.678567999999999</v>
      </c>
    </row>
    <row r="18" spans="2:4" x14ac:dyDescent="0.3">
      <c r="B18" s="42">
        <v>13</v>
      </c>
      <c r="C18" s="40">
        <f>SUM('PXCS - Results'!L66:L71)</f>
        <v>-1.998</v>
      </c>
      <c r="D18" s="41">
        <f t="shared" si="0"/>
        <v>14.680567999999999</v>
      </c>
    </row>
    <row r="19" spans="2:4" x14ac:dyDescent="0.3">
      <c r="B19" s="42">
        <v>14</v>
      </c>
      <c r="C19" s="40">
        <f>SUM('PXCS - Results'!L72:L77)</f>
        <v>1.2067920000000005</v>
      </c>
      <c r="D19" s="41">
        <f t="shared" si="0"/>
        <v>15.887359999999999</v>
      </c>
    </row>
    <row r="20" spans="2:4" x14ac:dyDescent="0.3">
      <c r="B20" s="42">
        <v>15</v>
      </c>
      <c r="C20" s="40">
        <f>SUM('PXCS - Results'!L78:L83)</f>
        <v>8.4515399999999996</v>
      </c>
      <c r="D20" s="41">
        <f t="shared" si="0"/>
        <v>24.338899999999999</v>
      </c>
    </row>
    <row r="21" spans="2:4" x14ac:dyDescent="0.3">
      <c r="B21" s="42">
        <v>16</v>
      </c>
      <c r="C21" s="40">
        <f>SUM('PXCS - Results'!L84:L86)</f>
        <v>-0.99900000000000011</v>
      </c>
      <c r="D21" s="41">
        <f t="shared" si="0"/>
        <v>23.3399</v>
      </c>
    </row>
    <row r="22" spans="2:4" x14ac:dyDescent="0.3">
      <c r="B22" s="42">
        <v>17</v>
      </c>
      <c r="C22" s="40">
        <f>SUM('PXCS - Results'!L87:L92)</f>
        <v>3.2300999999999993</v>
      </c>
      <c r="D22" s="41">
        <f t="shared" si="0"/>
        <v>26.57</v>
      </c>
    </row>
    <row r="23" spans="2:4" x14ac:dyDescent="0.3">
      <c r="B23" s="42">
        <v>18</v>
      </c>
      <c r="C23" s="40">
        <f>SUM('PXCS - Results'!L93:L98)</f>
        <v>0.74991600000000025</v>
      </c>
      <c r="D23" s="41">
        <f t="shared" si="0"/>
        <v>27.319915999999999</v>
      </c>
    </row>
    <row r="24" spans="2:4" x14ac:dyDescent="0.3">
      <c r="B24" s="42">
        <v>19</v>
      </c>
      <c r="C24" s="40">
        <f>SUM('PXCS - Results'!L99:L104)</f>
        <v>-1.998</v>
      </c>
      <c r="D24" s="41">
        <f t="shared" si="0"/>
        <v>25.321915999999998</v>
      </c>
    </row>
    <row r="25" spans="2:4" x14ac:dyDescent="0.3">
      <c r="B25" s="42">
        <v>20</v>
      </c>
      <c r="C25" s="40">
        <f>SUM('PXCS - Results'!L105:L110)</f>
        <v>-1.998</v>
      </c>
      <c r="D25" s="41">
        <f t="shared" si="0"/>
        <v>23.323915999999997</v>
      </c>
    </row>
    <row r="26" spans="2:4" x14ac:dyDescent="0.3">
      <c r="B26" s="42">
        <v>21</v>
      </c>
      <c r="C26" s="40">
        <f>SUM('PXCS - Results'!L111:L116)</f>
        <v>6.4935000000000009</v>
      </c>
      <c r="D26" s="41">
        <f t="shared" si="0"/>
        <v>29.817415999999998</v>
      </c>
    </row>
    <row r="27" spans="2:4" x14ac:dyDescent="0.3">
      <c r="B27" s="42">
        <v>22</v>
      </c>
      <c r="C27" s="40">
        <f>SUM('PXCS - Results'!L112:L117)</f>
        <v>9.6982920000000021</v>
      </c>
      <c r="D27" s="41">
        <f t="shared" si="0"/>
        <v>39.515708000000004</v>
      </c>
    </row>
    <row r="28" spans="2:4" x14ac:dyDescent="0.3">
      <c r="B28" s="42">
        <v>23</v>
      </c>
      <c r="C28" s="40">
        <f>SUM('PXCS - Results'!L123:L125)</f>
        <v>-0.99900000000000011</v>
      </c>
      <c r="D28" s="41">
        <f t="shared" si="0"/>
        <v>38.516708000000001</v>
      </c>
    </row>
    <row r="29" spans="2:4" x14ac:dyDescent="0.3">
      <c r="B29" s="42">
        <v>24</v>
      </c>
      <c r="C29" s="40">
        <f>SUM('PXCS - Results'!L126:L131)</f>
        <v>2.8451519999999997</v>
      </c>
      <c r="D29" s="41">
        <f t="shared" si="0"/>
        <v>41.36186</v>
      </c>
    </row>
    <row r="30" spans="2:4" x14ac:dyDescent="0.3">
      <c r="B30" s="42">
        <v>25</v>
      </c>
      <c r="C30" s="40">
        <f>SUM('PXCS - Results'!L132:L134)</f>
        <v>-0.99900000000000011</v>
      </c>
      <c r="D30" s="41">
        <f t="shared" si="0"/>
        <v>40.362859999999998</v>
      </c>
    </row>
    <row r="31" spans="2:4" x14ac:dyDescent="0.3">
      <c r="B31" s="42">
        <v>26</v>
      </c>
      <c r="C31" s="40">
        <f>SUM('PXCS - Results'!L135:L137)</f>
        <v>-0.99900000000000011</v>
      </c>
      <c r="D31" s="41">
        <f t="shared" si="0"/>
        <v>39.363859999999995</v>
      </c>
    </row>
    <row r="32" spans="2:4" x14ac:dyDescent="0.3">
      <c r="B32" s="42">
        <v>27</v>
      </c>
      <c r="C32" s="40">
        <f>SUM('PXCS - Results'!L138:L143)</f>
        <v>1.2067920000000003</v>
      </c>
      <c r="D32" s="41">
        <f t="shared" si="0"/>
        <v>40.570651999999995</v>
      </c>
    </row>
    <row r="33" spans="2:4" x14ac:dyDescent="0.3">
      <c r="B33" s="42">
        <v>28</v>
      </c>
      <c r="C33" s="40">
        <f>SUM('PXCS - Results'!L144:L149)</f>
        <v>-1.998</v>
      </c>
      <c r="D33" s="41">
        <f t="shared" si="0"/>
        <v>38.572651999999998</v>
      </c>
    </row>
    <row r="34" spans="2:4" x14ac:dyDescent="0.3">
      <c r="B34" s="42">
        <v>29</v>
      </c>
      <c r="C34" s="40">
        <f>SUM('PXCS - Results'!L150:L152)</f>
        <v>-0.99900000000000011</v>
      </c>
      <c r="D34" s="41">
        <f t="shared" si="0"/>
        <v>37.573651999999996</v>
      </c>
    </row>
    <row r="35" spans="2:4" x14ac:dyDescent="0.3">
      <c r="B35" s="42">
        <v>30</v>
      </c>
      <c r="C35" s="40">
        <f>SUM('PXCS - Results'!L153:L155)</f>
        <v>-0.99900000000000011</v>
      </c>
      <c r="D35" s="41">
        <f t="shared" si="0"/>
        <v>36.574651999999993</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FTR - Results</vt:lpstr>
      <vt:lpstr>FTR - Chart</vt:lpstr>
      <vt:lpstr>PGX5 - Results</vt:lpstr>
      <vt:lpstr>PGX5 - CHART</vt:lpstr>
      <vt:lpstr>PXCS - Results</vt:lpstr>
      <vt:lpstr>PXCS - CHART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Keith Misell</cp:lastModifiedBy>
  <dcterms:created xsi:type="dcterms:W3CDTF">2022-11-14T08:21:58Z</dcterms:created>
  <dcterms:modified xsi:type="dcterms:W3CDTF">2025-12-05T21:15:46Z</dcterms:modified>
</cp:coreProperties>
</file>