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A719B399-E594-4907-A153-B32927CEA6E9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2" l="1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6" i="2"/>
  <c r="C36" i="6"/>
  <c r="D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K119" i="5"/>
  <c r="M119" i="5" s="1"/>
  <c r="L119" i="5"/>
  <c r="K120" i="5"/>
  <c r="M120" i="5" s="1"/>
  <c r="L120" i="5"/>
  <c r="K121" i="5"/>
  <c r="M121" i="5" s="1"/>
  <c r="L121" i="5"/>
  <c r="K122" i="5"/>
  <c r="M122" i="5" s="1"/>
  <c r="L122" i="5"/>
  <c r="K123" i="5"/>
  <c r="L123" i="5"/>
  <c r="K124" i="5"/>
  <c r="M124" i="5" s="1"/>
  <c r="L124" i="5"/>
  <c r="K125" i="5"/>
  <c r="L125" i="5" s="1"/>
  <c r="K126" i="5"/>
  <c r="L126" i="5"/>
  <c r="K127" i="5"/>
  <c r="L127" i="5"/>
  <c r="K128" i="5"/>
  <c r="L128" i="5"/>
  <c r="K129" i="5"/>
  <c r="L129" i="5"/>
  <c r="K130" i="5"/>
  <c r="L130" i="5"/>
  <c r="M130" i="5"/>
  <c r="K131" i="5"/>
  <c r="L131" i="5"/>
  <c r="K132" i="5"/>
  <c r="L132" i="5"/>
  <c r="M132" i="5" s="1"/>
  <c r="K133" i="5"/>
  <c r="L133" i="5"/>
  <c r="K134" i="5"/>
  <c r="M134" i="5" s="1"/>
  <c r="L134" i="5"/>
  <c r="K135" i="5"/>
  <c r="L135" i="5"/>
  <c r="K136" i="5"/>
  <c r="M136" i="5" s="1"/>
  <c r="L136" i="5"/>
  <c r="K137" i="5"/>
  <c r="L137" i="5"/>
  <c r="K138" i="5"/>
  <c r="L138" i="5"/>
  <c r="K139" i="5"/>
  <c r="L139" i="5"/>
  <c r="M135" i="5" l="1"/>
  <c r="M128" i="5"/>
  <c r="M126" i="5"/>
  <c r="M125" i="5"/>
  <c r="M131" i="5"/>
  <c r="M127" i="5"/>
  <c r="M137" i="5"/>
  <c r="M123" i="5"/>
  <c r="M139" i="5"/>
  <c r="M138" i="5"/>
  <c r="M133" i="5"/>
  <c r="M129" i="5"/>
  <c r="H3" i="5" l="1"/>
  <c r="H140" i="5"/>
  <c r="M2" i="5" s="1"/>
  <c r="L118" i="5"/>
  <c r="K118" i="5"/>
  <c r="L117" i="5"/>
  <c r="K117" i="5"/>
  <c r="L116" i="5"/>
  <c r="K116" i="5"/>
  <c r="M116" i="5" s="1"/>
  <c r="L115" i="5"/>
  <c r="K115" i="5"/>
  <c r="L114" i="5"/>
  <c r="K114" i="5"/>
  <c r="L113" i="5"/>
  <c r="K113" i="5"/>
  <c r="L112" i="5"/>
  <c r="K112" i="5"/>
  <c r="M112" i="5" s="1"/>
  <c r="L111" i="5"/>
  <c r="K111" i="5"/>
  <c r="L110" i="5"/>
  <c r="K110" i="5"/>
  <c r="L109" i="5"/>
  <c r="K109" i="5"/>
  <c r="L108" i="5"/>
  <c r="K108" i="5"/>
  <c r="L107" i="5"/>
  <c r="K107" i="5"/>
  <c r="L106" i="5"/>
  <c r="K106" i="5"/>
  <c r="M106" i="5" s="1"/>
  <c r="L105" i="5"/>
  <c r="K105" i="5"/>
  <c r="L104" i="5"/>
  <c r="K104" i="5"/>
  <c r="L103" i="5"/>
  <c r="K103" i="5"/>
  <c r="L102" i="5"/>
  <c r="K102" i="5"/>
  <c r="M102" i="5" s="1"/>
  <c r="L101" i="5"/>
  <c r="K101" i="5"/>
  <c r="L100" i="5"/>
  <c r="K100" i="5"/>
  <c r="M100" i="5" s="1"/>
  <c r="L99" i="5"/>
  <c r="K99" i="5"/>
  <c r="L98" i="5"/>
  <c r="K98" i="5"/>
  <c r="L97" i="5"/>
  <c r="K97" i="5"/>
  <c r="L96" i="5"/>
  <c r="K96" i="5"/>
  <c r="L95" i="5"/>
  <c r="K95" i="5"/>
  <c r="L94" i="5"/>
  <c r="K94" i="5"/>
  <c r="L93" i="5"/>
  <c r="K93" i="5"/>
  <c r="K92" i="5"/>
  <c r="L92" i="5" s="1"/>
  <c r="K91" i="5"/>
  <c r="L91" i="5" s="1"/>
  <c r="L90" i="5"/>
  <c r="K90" i="5"/>
  <c r="L89" i="5"/>
  <c r="K89" i="5"/>
  <c r="L88" i="5"/>
  <c r="K88" i="5"/>
  <c r="L87" i="5"/>
  <c r="K87" i="5"/>
  <c r="L86" i="5"/>
  <c r="K86" i="5"/>
  <c r="L85" i="5"/>
  <c r="K85" i="5"/>
  <c r="L84" i="5"/>
  <c r="K84" i="5"/>
  <c r="L83" i="5"/>
  <c r="K83" i="5"/>
  <c r="L82" i="5"/>
  <c r="K82" i="5"/>
  <c r="M82" i="5" s="1"/>
  <c r="L81" i="5"/>
  <c r="K81" i="5"/>
  <c r="L80" i="5"/>
  <c r="K80" i="5"/>
  <c r="L79" i="5"/>
  <c r="K79" i="5"/>
  <c r="L78" i="5"/>
  <c r="K78" i="5"/>
  <c r="M78" i="5" s="1"/>
  <c r="L77" i="5"/>
  <c r="K77" i="5"/>
  <c r="K76" i="5"/>
  <c r="L76" i="5" s="1"/>
  <c r="L75" i="5"/>
  <c r="K75" i="5"/>
  <c r="L74" i="5"/>
  <c r="K74" i="5"/>
  <c r="L73" i="5"/>
  <c r="K73" i="5"/>
  <c r="L72" i="5"/>
  <c r="K72" i="5"/>
  <c r="K71" i="5"/>
  <c r="L71" i="5" s="1"/>
  <c r="L70" i="5"/>
  <c r="K70" i="5"/>
  <c r="M70" i="5" s="1"/>
  <c r="L69" i="5"/>
  <c r="K69" i="5"/>
  <c r="L68" i="5"/>
  <c r="K68" i="5"/>
  <c r="L67" i="5"/>
  <c r="K67" i="5"/>
  <c r="L66" i="5"/>
  <c r="K66" i="5"/>
  <c r="L65" i="5"/>
  <c r="K65" i="5"/>
  <c r="L64" i="5"/>
  <c r="K64" i="5"/>
  <c r="L63" i="5"/>
  <c r="K63" i="5"/>
  <c r="L62" i="5"/>
  <c r="K62" i="5"/>
  <c r="L61" i="5"/>
  <c r="K61" i="5"/>
  <c r="K60" i="5"/>
  <c r="L59" i="5"/>
  <c r="K59" i="5"/>
  <c r="L58" i="5"/>
  <c r="K58" i="5"/>
  <c r="L57" i="5"/>
  <c r="K57" i="5"/>
  <c r="K56" i="5"/>
  <c r="L55" i="5"/>
  <c r="K55" i="5"/>
  <c r="L54" i="5"/>
  <c r="K54" i="5"/>
  <c r="L53" i="5"/>
  <c r="K53" i="5"/>
  <c r="L52" i="5"/>
  <c r="K52" i="5"/>
  <c r="L51" i="5"/>
  <c r="K51" i="5"/>
  <c r="L50" i="5"/>
  <c r="K50" i="5"/>
  <c r="L49" i="5"/>
  <c r="K49" i="5"/>
  <c r="K48" i="5"/>
  <c r="L47" i="5"/>
  <c r="K47" i="5"/>
  <c r="M47" i="5" s="1"/>
  <c r="L46" i="5"/>
  <c r="K46" i="5"/>
  <c r="L45" i="5"/>
  <c r="K45" i="5"/>
  <c r="L44" i="5"/>
  <c r="K44" i="5"/>
  <c r="L43" i="5"/>
  <c r="K43" i="5"/>
  <c r="L42" i="5"/>
  <c r="K42" i="5"/>
  <c r="K41" i="5"/>
  <c r="L40" i="5"/>
  <c r="K40" i="5"/>
  <c r="L39" i="5"/>
  <c r="K39" i="5"/>
  <c r="L38" i="5"/>
  <c r="K38" i="5"/>
  <c r="L37" i="5"/>
  <c r="K37" i="5"/>
  <c r="M37" i="5" s="1"/>
  <c r="L36" i="5"/>
  <c r="K36" i="5"/>
  <c r="L35" i="5"/>
  <c r="K35" i="5"/>
  <c r="L34" i="5"/>
  <c r="K34" i="5"/>
  <c r="L33" i="5"/>
  <c r="K33" i="5"/>
  <c r="M33" i="5" s="1"/>
  <c r="L32" i="5"/>
  <c r="K32" i="5"/>
  <c r="L31" i="5"/>
  <c r="K31" i="5"/>
  <c r="L30" i="5"/>
  <c r="K30" i="5"/>
  <c r="K29" i="5"/>
  <c r="L29" i="5" s="1"/>
  <c r="L28" i="5"/>
  <c r="K28" i="5"/>
  <c r="M28" i="5" s="1"/>
  <c r="L27" i="5"/>
  <c r="K27" i="5"/>
  <c r="L26" i="5"/>
  <c r="K26" i="5"/>
  <c r="K25" i="5"/>
  <c r="L25" i="5" s="1"/>
  <c r="L24" i="5"/>
  <c r="K24" i="5"/>
  <c r="M24" i="5" s="1"/>
  <c r="L23" i="5"/>
  <c r="K23" i="5"/>
  <c r="M23" i="5" s="1"/>
  <c r="L22" i="5"/>
  <c r="K22" i="5"/>
  <c r="L21" i="5"/>
  <c r="K21" i="5"/>
  <c r="L20" i="5"/>
  <c r="K20" i="5"/>
  <c r="M20" i="5" s="1"/>
  <c r="K19" i="5"/>
  <c r="L19" i="5" s="1"/>
  <c r="L18" i="5"/>
  <c r="K18" i="5"/>
  <c r="L17" i="5"/>
  <c r="K17" i="5"/>
  <c r="M17" i="5" s="1"/>
  <c r="L16" i="5"/>
  <c r="K16" i="5"/>
  <c r="L15" i="5"/>
  <c r="K15" i="5"/>
  <c r="L14" i="5"/>
  <c r="K14" i="5"/>
  <c r="L13" i="5"/>
  <c r="K13" i="5"/>
  <c r="M13" i="5" s="1"/>
  <c r="L12" i="5"/>
  <c r="K12" i="5"/>
  <c r="K11" i="5"/>
  <c r="L11" i="5" s="1"/>
  <c r="L10" i="5"/>
  <c r="K10" i="5"/>
  <c r="L9" i="5"/>
  <c r="K9" i="5"/>
  <c r="L8" i="5"/>
  <c r="K8" i="5"/>
  <c r="L7" i="5"/>
  <c r="K7" i="5"/>
  <c r="C7" i="5"/>
  <c r="I38" i="3"/>
  <c r="M104" i="5" l="1"/>
  <c r="L41" i="5"/>
  <c r="M41" i="5" s="1"/>
  <c r="M66" i="5"/>
  <c r="K140" i="5"/>
  <c r="L140" i="5"/>
  <c r="M90" i="5"/>
  <c r="M45" i="5"/>
  <c r="M8" i="5"/>
  <c r="M46" i="5"/>
  <c r="M59" i="5"/>
  <c r="M9" i="5"/>
  <c r="M64" i="5"/>
  <c r="M68" i="5"/>
  <c r="M72" i="5"/>
  <c r="M76" i="5"/>
  <c r="M80" i="5"/>
  <c r="M88" i="5"/>
  <c r="M96" i="5"/>
  <c r="M92" i="5"/>
  <c r="L60" i="5"/>
  <c r="M60" i="5" s="1"/>
  <c r="M58" i="5"/>
  <c r="L56" i="5"/>
  <c r="M56" i="5" s="1"/>
  <c r="L48" i="5"/>
  <c r="M48" i="5" s="1"/>
  <c r="M29" i="5"/>
  <c r="M38" i="5"/>
  <c r="M42" i="5"/>
  <c r="M91" i="5"/>
  <c r="M49" i="5"/>
  <c r="M25" i="5"/>
  <c r="M21" i="5"/>
  <c r="M16" i="5"/>
  <c r="M12" i="5"/>
  <c r="M11" i="5"/>
  <c r="M10" i="5"/>
  <c r="M27" i="5"/>
  <c r="M35" i="5"/>
  <c r="M39" i="5"/>
  <c r="M114" i="5"/>
  <c r="M51" i="5"/>
  <c r="M32" i="5"/>
  <c r="M36" i="5"/>
  <c r="M40" i="5"/>
  <c r="M44" i="5"/>
  <c r="M71" i="5"/>
  <c r="M75" i="5"/>
  <c r="M83" i="5"/>
  <c r="M95" i="5"/>
  <c r="M99" i="5"/>
  <c r="M107" i="5"/>
  <c r="M52" i="5"/>
  <c r="M53" i="5"/>
  <c r="C10" i="5"/>
  <c r="M34" i="5"/>
  <c r="M57" i="5"/>
  <c r="M61" i="5"/>
  <c r="M65" i="5"/>
  <c r="M69" i="5"/>
  <c r="M73" i="5"/>
  <c r="M81" i="5"/>
  <c r="M85" i="5"/>
  <c r="M89" i="5"/>
  <c r="M93" i="5"/>
  <c r="M97" i="5"/>
  <c r="M105" i="5"/>
  <c r="M109" i="5"/>
  <c r="M113" i="5"/>
  <c r="M117" i="5"/>
  <c r="M74" i="5"/>
  <c r="M98" i="5"/>
  <c r="M43" i="5"/>
  <c r="M54" i="5"/>
  <c r="M18" i="5"/>
  <c r="M26" i="5"/>
  <c r="M30" i="5"/>
  <c r="M55" i="5"/>
  <c r="M79" i="5"/>
  <c r="M103" i="5"/>
  <c r="M67" i="5"/>
  <c r="M14" i="5"/>
  <c r="M62" i="5"/>
  <c r="M86" i="5"/>
  <c r="M110" i="5"/>
  <c r="M50" i="5"/>
  <c r="M19" i="5"/>
  <c r="M31" i="5"/>
  <c r="M63" i="5"/>
  <c r="M77" i="5"/>
  <c r="M87" i="5"/>
  <c r="M101" i="5"/>
  <c r="M111" i="5"/>
  <c r="M84" i="5"/>
  <c r="M94" i="5"/>
  <c r="M108" i="5"/>
  <c r="M115" i="5"/>
  <c r="M118" i="5"/>
  <c r="M15" i="5"/>
  <c r="M22" i="5"/>
  <c r="M7" i="5"/>
  <c r="C6" i="6" s="1"/>
  <c r="D6" i="6" s="1"/>
  <c r="L7" i="3"/>
  <c r="L8" i="3"/>
  <c r="L9" i="3"/>
  <c r="L10" i="3"/>
  <c r="L11" i="3"/>
  <c r="L12" i="3"/>
  <c r="L13" i="3"/>
  <c r="L14" i="3"/>
  <c r="L15" i="3"/>
  <c r="L17" i="3"/>
  <c r="L18" i="3"/>
  <c r="L19" i="3"/>
  <c r="M7" i="1"/>
  <c r="C11" i="5" l="1"/>
  <c r="C14" i="5" s="1"/>
  <c r="C17" i="5" s="1"/>
  <c r="C7" i="6"/>
  <c r="D7" i="6" s="1"/>
  <c r="D8" i="6" s="1"/>
  <c r="D9" i="6" s="1"/>
  <c r="D10" i="6" s="1"/>
  <c r="D11" i="6" s="1"/>
  <c r="D12" i="6" s="1"/>
  <c r="D13" i="6" s="1"/>
  <c r="D14" i="6" s="1"/>
  <c r="D15" i="6" s="1"/>
  <c r="M140" i="5"/>
  <c r="J2" i="5" s="1"/>
  <c r="J3" i="5" s="1"/>
  <c r="M3" i="5" s="1"/>
  <c r="I3" i="1"/>
  <c r="N37" i="1"/>
  <c r="L37" i="3"/>
  <c r="N37" i="3" s="1"/>
  <c r="C36" i="4" s="1"/>
  <c r="M37" i="3"/>
  <c r="N12" i="1"/>
  <c r="N8" i="1"/>
  <c r="N9" i="1"/>
  <c r="M8" i="3"/>
  <c r="M9" i="3"/>
  <c r="N9" i="3" s="1"/>
  <c r="C20" i="5" l="1"/>
  <c r="C23" i="5" s="1"/>
  <c r="C26" i="5" s="1"/>
  <c r="J4" i="5"/>
  <c r="M4" i="5"/>
  <c r="D16" i="6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N8" i="3"/>
  <c r="C29" i="5" l="1"/>
  <c r="C32" i="5" s="1"/>
  <c r="C35" i="5" s="1"/>
  <c r="C38" i="5" l="1"/>
  <c r="C41" i="5" s="1"/>
  <c r="C44" i="5" s="1"/>
  <c r="C47" i="5" s="1"/>
  <c r="C50" i="5" s="1"/>
  <c r="C53" i="5" s="1"/>
  <c r="C56" i="5" s="1"/>
  <c r="C59" i="5" s="1"/>
  <c r="C62" i="5" s="1"/>
  <c r="C65" i="5" s="1"/>
  <c r="C68" i="5" l="1"/>
  <c r="C71" i="5" s="1"/>
  <c r="N25" i="1"/>
  <c r="N26" i="1"/>
  <c r="N29" i="1"/>
  <c r="N35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C74" i="5" l="1"/>
  <c r="C77" i="5" s="1"/>
  <c r="N36" i="3"/>
  <c r="C80" i="5" l="1"/>
  <c r="C83" i="5" s="1"/>
  <c r="N17" i="1"/>
  <c r="N18" i="1"/>
  <c r="N19" i="1"/>
  <c r="C86" i="5" l="1"/>
  <c r="C89" i="5" s="1"/>
  <c r="C92" i="5" s="1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95" i="5" l="1"/>
  <c r="C98" i="5" s="1"/>
  <c r="C33" i="4"/>
  <c r="M19" i="3"/>
  <c r="M18" i="3"/>
  <c r="M17" i="3"/>
  <c r="M15" i="3"/>
  <c r="M14" i="3"/>
  <c r="M13" i="3"/>
  <c r="N13" i="3" s="1"/>
  <c r="C12" i="4" s="1"/>
  <c r="M12" i="3"/>
  <c r="N12" i="3" s="1"/>
  <c r="C11" i="4" s="1"/>
  <c r="M11" i="3"/>
  <c r="M10" i="3"/>
  <c r="M7" i="3"/>
  <c r="C101" i="5" l="1"/>
  <c r="C104" i="5" s="1"/>
  <c r="C29" i="4"/>
  <c r="L38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C107" i="5" l="1"/>
  <c r="C110" i="5" s="1"/>
  <c r="D7" i="4"/>
  <c r="M38" i="3"/>
  <c r="N38" i="3" s="1"/>
  <c r="N16" i="3"/>
  <c r="C15" i="4" s="1"/>
  <c r="C8" i="4"/>
  <c r="C113" i="5" l="1"/>
  <c r="C116" i="5" s="1"/>
  <c r="D8" i="4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C119" i="5" l="1"/>
  <c r="C122" i="5" s="1"/>
  <c r="N4" i="3"/>
  <c r="N3" i="3"/>
  <c r="K4" i="3"/>
  <c r="L7" i="1"/>
  <c r="I7" i="1" s="1"/>
  <c r="C125" i="5" l="1"/>
  <c r="C128" i="5" s="1"/>
  <c r="C131" i="5" s="1"/>
  <c r="C134" i="5" s="1"/>
  <c r="C137" i="5" s="1"/>
  <c r="O7" i="1"/>
  <c r="N7" i="1"/>
  <c r="D6" i="2" l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M8" i="1" s="1"/>
  <c r="O8" i="1" s="1"/>
  <c r="D7" i="2" l="1"/>
  <c r="L9" i="1" l="1"/>
  <c r="M9" i="1" l="1"/>
  <c r="O9" i="1" s="1"/>
  <c r="L10" i="1" s="1"/>
  <c r="I10" i="1" s="1"/>
  <c r="D8" i="2" l="1"/>
  <c r="M10" i="1"/>
  <c r="D9" i="2" l="1"/>
  <c r="N10" i="1"/>
  <c r="O10" i="1"/>
  <c r="L11" i="1" s="1"/>
  <c r="I11" i="1" s="1"/>
  <c r="M11" i="1" l="1"/>
  <c r="N11" i="1" s="1"/>
  <c r="D10" i="2" l="1"/>
  <c r="O11" i="1"/>
  <c r="L12" i="1" l="1"/>
  <c r="N13" i="1"/>
  <c r="M12" i="1" l="1"/>
  <c r="O12" i="1"/>
  <c r="L13" i="1" s="1"/>
  <c r="D11" i="2"/>
  <c r="M13" i="1" l="1"/>
  <c r="D12" i="2" s="1"/>
  <c r="O13" i="1" l="1"/>
  <c r="L14" i="1" l="1"/>
  <c r="I14" i="1" s="1"/>
  <c r="M14" i="1" l="1"/>
  <c r="D13" i="2" l="1"/>
  <c r="N14" i="1"/>
  <c r="O14" i="1"/>
  <c r="L15" i="1" s="1"/>
  <c r="I15" i="1" s="1"/>
  <c r="M15" i="1" l="1"/>
  <c r="D14" i="2" l="1"/>
  <c r="N15" i="1"/>
  <c r="O15" i="1"/>
  <c r="L16" i="1" l="1"/>
  <c r="M16" i="1" l="1"/>
  <c r="O16" i="1" s="1"/>
  <c r="L17" i="1" s="1"/>
  <c r="N16" i="1" l="1"/>
  <c r="D15" i="2"/>
  <c r="M17" i="1" l="1"/>
  <c r="O17" i="1" s="1"/>
  <c r="L18" i="1" s="1"/>
  <c r="D16" i="2" l="1"/>
  <c r="M18" i="1" l="1"/>
  <c r="O18" i="1" s="1"/>
  <c r="L19" i="1" s="1"/>
  <c r="I19" i="1" s="1"/>
  <c r="D17" i="2" l="1"/>
  <c r="M19" i="1" l="1"/>
  <c r="O19" i="1" s="1"/>
  <c r="L20" i="1" s="1"/>
  <c r="I20" i="1" s="1"/>
  <c r="M20" i="1" l="1"/>
  <c r="N20" i="1" s="1"/>
  <c r="D18" i="2"/>
  <c r="O20" i="1" l="1"/>
  <c r="D19" i="2"/>
  <c r="L21" i="1" l="1"/>
  <c r="I21" i="1" l="1"/>
  <c r="M21" i="1" s="1"/>
  <c r="N21" i="1" s="1"/>
  <c r="O21" i="1" l="1"/>
  <c r="L22" i="1" s="1"/>
  <c r="I22" i="1" s="1"/>
  <c r="M22" i="1" s="1"/>
  <c r="D20" i="2"/>
  <c r="N22" i="1"/>
  <c r="O22" i="1" l="1"/>
  <c r="D21" i="2"/>
  <c r="L23" i="1"/>
  <c r="I23" i="1" s="1"/>
  <c r="M23" i="1" l="1"/>
  <c r="N23" i="1"/>
  <c r="O23" i="1" l="1"/>
  <c r="L24" i="1" s="1"/>
  <c r="D22" i="2"/>
  <c r="I24" i="1" l="1"/>
  <c r="M24" i="1" s="1"/>
  <c r="N24" i="1" s="1"/>
  <c r="O24" i="1" l="1"/>
  <c r="L25" i="1" s="1"/>
  <c r="I25" i="1" s="1"/>
  <c r="M25" i="1" s="1"/>
  <c r="D23" i="2"/>
  <c r="O25" i="1" l="1"/>
  <c r="L26" i="1" s="1"/>
  <c r="I26" i="1" s="1"/>
  <c r="M26" i="1" s="1"/>
  <c r="D24" i="2"/>
  <c r="D25" i="2" l="1"/>
  <c r="O26" i="1"/>
  <c r="L27" i="1" s="1"/>
  <c r="I27" i="1" s="1"/>
  <c r="M27" i="1" l="1"/>
  <c r="N27" i="1" s="1"/>
  <c r="O27" i="1" l="1"/>
  <c r="D26" i="2"/>
  <c r="L28" i="1" l="1"/>
  <c r="I28" i="1" s="1"/>
  <c r="M28" i="1" l="1"/>
  <c r="N28" i="1" s="1"/>
  <c r="O28" i="1" l="1"/>
  <c r="D27" i="2"/>
  <c r="L29" i="1" l="1"/>
  <c r="I29" i="1" s="1"/>
  <c r="M29" i="1" l="1"/>
  <c r="D28" i="2" s="1"/>
  <c r="O29" i="1" l="1"/>
  <c r="L30" i="1" s="1"/>
  <c r="I30" i="1" s="1"/>
  <c r="M30" i="1" l="1"/>
  <c r="D29" i="2" l="1"/>
  <c r="N30" i="1"/>
  <c r="O30" i="1"/>
  <c r="L31" i="1" s="1"/>
  <c r="I31" i="1" s="1"/>
  <c r="M31" i="1" l="1"/>
  <c r="N31" i="1" s="1"/>
  <c r="O31" i="1" l="1"/>
  <c r="D30" i="2"/>
  <c r="L32" i="1" l="1"/>
  <c r="I32" i="1" s="1"/>
  <c r="M32" i="1" l="1"/>
  <c r="N32" i="1" s="1"/>
  <c r="O32" i="1" l="1"/>
  <c r="D31" i="2"/>
  <c r="L33" i="1" l="1"/>
  <c r="I33" i="1" s="1"/>
  <c r="M33" i="1" l="1"/>
  <c r="N33" i="1" s="1"/>
  <c r="D32" i="2" l="1"/>
  <c r="O33" i="1"/>
  <c r="L34" i="1" l="1"/>
  <c r="I34" i="1" s="1"/>
  <c r="M34" i="1" l="1"/>
  <c r="D33" i="2" l="1"/>
  <c r="N34" i="1"/>
  <c r="O34" i="1"/>
  <c r="L35" i="1" s="1"/>
  <c r="I35" i="1" s="1"/>
  <c r="M35" i="1" l="1"/>
  <c r="D34" i="2" s="1"/>
  <c r="O35" i="1" l="1"/>
  <c r="L36" i="1" s="1"/>
  <c r="I36" i="1" s="1"/>
  <c r="M36" i="1" l="1"/>
  <c r="N36" i="1" s="1"/>
  <c r="O36" i="1" l="1"/>
  <c r="L37" i="1" s="1"/>
  <c r="D35" i="2"/>
  <c r="I37" i="1" l="1"/>
  <c r="M37" i="1" s="1"/>
  <c r="D36" i="2" s="1"/>
  <c r="O37" i="1" l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<sst xmlns="http://schemas.openxmlformats.org/spreadsheetml/2006/main" count="782" uniqueCount="179">
  <si>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</si>
  <si>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</si>
  <si>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</si>
  <si>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</si>
  <si>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</si>
  <si>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</si>
  <si>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</si>
  <si>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</si>
  <si>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</si>
  <si>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</si>
  <si>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</si>
  <si>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</si>
  <si>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</si>
  <si>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</si>
  <si>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</si>
  <si>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</si>
  <si>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</si>
  <si>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</si>
  <si>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</si>
  <si>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</si>
  <si>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</si>
  <si>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</si>
  <si>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</si>
  <si>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</si>
  <si>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</si>
  <si>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</si>
  <si>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</si>
  <si>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</si>
  <si>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</si>
  <si>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</si>
  <si>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</si>
  <si>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</si>
  <si>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</si>
  <si>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</si>
  <si>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</si>
  <si>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</si>
  <si>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</si>
  <si>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</si>
  <si>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</si>
  <si>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</si>
  <si>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</si>
  <si>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</si>
  <si>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</si>
  <si>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Bank: Total Points</t>
  </si>
  <si>
    <t>Comp</t>
  </si>
  <si>
    <t>Real Madrid v Juventus</t>
  </si>
  <si>
    <t>MO&amp;BTTS</t>
  </si>
  <si>
    <t>Real Madrid / Yes</t>
  </si>
  <si>
    <t>1-0</t>
  </si>
  <si>
    <t>L</t>
  </si>
  <si>
    <t>Fluminense v Al-Hilal</t>
  </si>
  <si>
    <t>Al-Hilal/Yes</t>
  </si>
  <si>
    <t>2-1</t>
  </si>
  <si>
    <t>PSG v Bayern Munich</t>
  </si>
  <si>
    <t>MO&amp;O/U 2.5 goals</t>
  </si>
  <si>
    <t>PSG/Over</t>
  </si>
  <si>
    <t>2-0</t>
  </si>
  <si>
    <t>Fluminense v Chelsea</t>
  </si>
  <si>
    <t>Chelsea/Yes</t>
  </si>
  <si>
    <t>0-2</t>
  </si>
  <si>
    <t>PSG v Real Madrid</t>
  </si>
  <si>
    <t>Match Odds</t>
  </si>
  <si>
    <t>PSG</t>
  </si>
  <si>
    <t>4-0</t>
  </si>
  <si>
    <t>W</t>
  </si>
  <si>
    <t>Chelsea v PSG</t>
  </si>
  <si>
    <t>3-0</t>
  </si>
  <si>
    <t>CWC</t>
  </si>
  <si>
    <t>No Selection</t>
  </si>
  <si>
    <t>ALL</t>
  </si>
  <si>
    <t>Sirius v Mjallby</t>
  </si>
  <si>
    <t>Mjallby</t>
  </si>
  <si>
    <t>1-2</t>
  </si>
  <si>
    <t>2-2</t>
  </si>
  <si>
    <t>UCL</t>
  </si>
  <si>
    <t>Malmo v FC Iberia</t>
  </si>
  <si>
    <t>BTTS</t>
  </si>
  <si>
    <t>Yes</t>
  </si>
  <si>
    <t>3-1</t>
  </si>
  <si>
    <t>WEUR</t>
  </si>
  <si>
    <t>Norway (W) v Italy (W)</t>
  </si>
  <si>
    <t>Sweden (W) v England (W)</t>
  </si>
  <si>
    <t>Spain (W) v Switzerland (W)</t>
  </si>
  <si>
    <t>Asian Handicap</t>
  </si>
  <si>
    <t>Spain -2.5</t>
  </si>
  <si>
    <t>France (W) v Germany (W)</t>
  </si>
  <si>
    <t>France</t>
  </si>
  <si>
    <t>1-1</t>
  </si>
  <si>
    <t>SUP</t>
  </si>
  <si>
    <t>Midtjylland v OB</t>
  </si>
  <si>
    <t>Midtjylland / Over</t>
  </si>
  <si>
    <t>Norrkoping v Varnamo</t>
  </si>
  <si>
    <t>Norrkoping</t>
  </si>
  <si>
    <t>Brann v Salzburg</t>
  </si>
  <si>
    <t>Salzburg</t>
  </si>
  <si>
    <t>1-4</t>
  </si>
  <si>
    <t>UEL</t>
  </si>
  <si>
    <t>Besiktas v Shakhtar</t>
  </si>
  <si>
    <t>Besiktas / Over</t>
  </si>
  <si>
    <t>2-4</t>
  </si>
  <si>
    <t>Aarhus v Rangers</t>
  </si>
  <si>
    <t>Brommapojkarna v Malmo</t>
  </si>
  <si>
    <t>Malmo</t>
  </si>
  <si>
    <t>2-3</t>
  </si>
  <si>
    <t>3-3</t>
  </si>
  <si>
    <t>England (W) v Spain (W)</t>
  </si>
  <si>
    <t>O/U 2.5 Goals</t>
  </si>
  <si>
    <t>Over</t>
  </si>
  <si>
    <t>Elfsborg v Goteborg</t>
  </si>
  <si>
    <t>Double Chance</t>
  </si>
  <si>
    <t>Draw or Away</t>
  </si>
  <si>
    <t>4-3</t>
  </si>
  <si>
    <t>Zrinjski v Slovan Bratislava</t>
  </si>
  <si>
    <t>No</t>
  </si>
  <si>
    <t>Salzburg v Brann</t>
  </si>
  <si>
    <t>Hacken v Anderlecht</t>
  </si>
  <si>
    <t>Anderlecht</t>
  </si>
  <si>
    <t>England (W) v Italy (W)</t>
  </si>
  <si>
    <t>FOOTBALL TRADING ROOM - JULY 2025: DAILY RESULTS</t>
  </si>
  <si>
    <t>O/U 2.5</t>
  </si>
  <si>
    <t>Palmeiras v Chelsea</t>
  </si>
  <si>
    <t>Chelsea</t>
  </si>
  <si>
    <t>Real Madrid v Dortmund</t>
  </si>
  <si>
    <t>Real Madrid</t>
  </si>
  <si>
    <t>Fluminense vs. Chelsea</t>
  </si>
  <si>
    <t>Draw No Bet</t>
  </si>
  <si>
    <t>3-2</t>
  </si>
  <si>
    <t>Norway</t>
  </si>
  <si>
    <t>Hacken v Spartak Trnava</t>
  </si>
  <si>
    <t>Hacken -1</t>
  </si>
  <si>
    <t>Viborg v FC Copenhagen</t>
  </si>
  <si>
    <t>Degerfors v GAIS</t>
  </si>
  <si>
    <t>0-3</t>
  </si>
  <si>
    <t>Halmstads v Hacken</t>
  </si>
  <si>
    <t>0-0</t>
  </si>
  <si>
    <t>0-1</t>
  </si>
  <si>
    <t>Rigas v Malmo</t>
  </si>
  <si>
    <t>Germany (W) v Spain (W)</t>
  </si>
  <si>
    <t>Midtjylland v Hibernian</t>
  </si>
  <si>
    <t>ELI</t>
  </si>
  <si>
    <t>Fredrikstad v Stromsgodset</t>
  </si>
  <si>
    <t>Fredrikstad</t>
  </si>
  <si>
    <t>Degerfors v Norrkoping</t>
  </si>
  <si>
    <t>Varnamo v Hammarby</t>
  </si>
  <si>
    <t>Hammarby</t>
  </si>
  <si>
    <t>KF Drita v FC Copenhagen</t>
  </si>
  <si>
    <t>Panathinaikos v Rangers</t>
  </si>
  <si>
    <t>PRO-GENIE X5 - JULY 2025: DAILY RESULTS</t>
  </si>
  <si>
    <t>Day #</t>
  </si>
  <si>
    <t>1-3</t>
  </si>
  <si>
    <t>PR0-XCS - JULY 2025: DAILY RESULTS</t>
  </si>
  <si>
    <t>WEC</t>
  </si>
  <si>
    <t>Belgium v Italy</t>
  </si>
  <si>
    <t>Spain v Portugal</t>
  </si>
  <si>
    <t>5-0</t>
  </si>
  <si>
    <t>Fluminense v Al Hilal</t>
  </si>
  <si>
    <t>Elfsborg v Hacken</t>
  </si>
  <si>
    <t>Norway v Finland</t>
  </si>
  <si>
    <t>Portugal v Italy</t>
  </si>
  <si>
    <t>Legia Warsaw v Aktobe</t>
  </si>
  <si>
    <t>Larnaca v Partisan Belgrade</t>
  </si>
  <si>
    <t>Italy v Spain</t>
  </si>
  <si>
    <t>Sweden v Germany</t>
  </si>
  <si>
    <t>Malmo v Iberia</t>
  </si>
  <si>
    <t>Norway v Italy</t>
  </si>
  <si>
    <t>Sweden v England</t>
  </si>
  <si>
    <t>Spain v Switzerland</t>
  </si>
  <si>
    <t>4-1</t>
  </si>
  <si>
    <t>Viborg v Copenhagen</t>
  </si>
  <si>
    <t>France v Germany</t>
  </si>
  <si>
    <t>Degefors v GAIS</t>
  </si>
  <si>
    <t>Halmstad v Hacken</t>
  </si>
  <si>
    <t>England v Italy</t>
  </si>
  <si>
    <t>Germany v Spain</t>
  </si>
  <si>
    <t>AGF v Randers</t>
  </si>
  <si>
    <t>Frederikstad v Stromsgodset</t>
  </si>
  <si>
    <t>England v Spain</t>
  </si>
  <si>
    <t>No. Matches</t>
  </si>
  <si>
    <t>Accumulated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</si>
</sst>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8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0">
    <xf numFmtId="0" fontId="0" fillId="0" borderId="0" xfId="0"/>
    <xf numFmtId="0" fontId="1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5" xfId="0" applyFont="1" applyFill="1" applyBorder="1" applyAlignment="1">
      <alignment horizontal="center" vertical="center" wrapText="1"/>
    </xf>
    <xf numFmtId="4" fontId="6" fillId="4" borderId="25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6" xfId="0" applyFont="1" applyFill="1" applyBorder="1" applyAlignment="1">
      <alignment horizontal="center" vertical="center" wrapText="1"/>
    </xf>
    <xf numFmtId="1" fontId="27" fillId="12" borderId="26" xfId="0" applyNumberFormat="1" applyFont="1" applyFill="1" applyBorder="1" applyAlignment="1">
      <alignment horizontal="center" vertical="center" wrapText="1"/>
    </xf>
    <xf numFmtId="2" fontId="6" fillId="12" borderId="26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6" xfId="0" applyFont="1" applyFill="1" applyBorder="1" applyAlignment="1">
      <alignment horizontal="center"/>
    </xf>
    <xf numFmtId="2" fontId="19" fillId="3" borderId="36" xfId="0" applyNumberFormat="1" applyFont="1" applyFill="1" applyBorder="1" applyAlignment="1">
      <alignment horizontal="center"/>
    </xf>
    <xf numFmtId="2" fontId="19" fillId="7" borderId="37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6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166" fontId="3" fillId="2" borderId="3" xfId="0" applyNumberFormat="1" applyFont="1" applyFill="1" applyBorder="1"/>
    <xf numFmtId="0" fontId="3" fillId="2" borderId="25" xfId="0" applyFont="1" applyFill="1" applyBorder="1" applyAlignment="1">
      <alignment horizontal="center"/>
    </xf>
    <xf numFmtId="0" fontId="3" fillId="2" borderId="25" xfId="0" applyFont="1" applyFill="1" applyBorder="1" applyAlignment="1">
      <alignment wrapText="1"/>
    </xf>
    <xf numFmtId="2" fontId="3" fillId="2" borderId="25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on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Fill="1" applyBorder="1" applyAlignment="1">
      <alignment horizontal="left"/>
    </xf>
    <xf numFmtId="14" fontId="0" fillId="0" borderId="40" xfId="0" applyNumberFormat="1" applyFont="1" applyFill="1" applyBorder="1" applyAlignment="1">
      <alignment horizontal="left"/>
    </xf>
    <xf numFmtId="0" fontId="0" fillId="0" borderId="40" xfId="0" applyFill="1" applyBorder="1" applyAlignment="1">
      <alignment wrapText="1"/>
    </xf>
    <xf numFmtId="0" fontId="0" fillId="0" borderId="40" xfId="0" applyFill="1" applyBorder="1"/>
    <xf numFmtId="0" fontId="9" fillId="0" borderId="40" xfId="0" applyFont="1" applyFill="1" applyBorder="1" applyAlignment="1">
      <alignment horizontal="center"/>
    </xf>
    <xf numFmtId="2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center"/>
    </xf>
    <xf numFmtId="167" fontId="9" fillId="0" borderId="40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1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2" fillId="18" borderId="2" xfId="0" applyFont="1" applyFill="1" applyBorder="1" applyAlignment="1">
      <alignment horizontal="center" vertical="center"/>
    </xf>
    <xf numFmtId="4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  <xf numFmtId="166" fontId="20" fillId="18" borderId="2" xfId="0" applyNumberFormat="1" applyFont="1" applyFill="1" applyBorder="1" applyAlignment="1">
      <alignment horizontal="left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0" fontId="2" fillId="0" borderId="1" xfId="0" applyFont="1" applyBorder="1" applyAlignment="1">
      <alignment vertical="center" wrapText="1"/>
    </xf>
    <xf numFmtId="0" fontId="2" fillId="18" borderId="1" xfId="0" applyFont="1" applyFill="1" applyBorder="1" applyAlignment="1">
      <alignment vertical="center" wrapText="1"/>
    </xf>
    <xf numFmtId="2" fontId="0" fillId="18" borderId="1" xfId="0" applyNumberFormat="1" applyFill="1" applyBorder="1"/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9" fontId="1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9" fontId="21" fillId="0" borderId="26" xfId="0" applyNumberFormat="1" applyFont="1" applyBorder="1" applyAlignment="1">
      <alignment horizontal="center" vertical="center"/>
    </xf>
    <xf numFmtId="2" fontId="21" fillId="0" borderId="26" xfId="0" applyNumberFormat="1" applyFont="1" applyBorder="1" applyAlignment="1">
      <alignment horizontal="center" vertical="center"/>
    </xf>
    <xf numFmtId="4" fontId="20" fillId="0" borderId="26" xfId="0" applyNumberFormat="1" applyFont="1" applyBorder="1" applyAlignment="1">
      <alignment horizontal="center" vertical="center"/>
    </xf>
    <xf numFmtId="4" fontId="20" fillId="0" borderId="6" xfId="0" applyNumberFormat="1" applyFont="1" applyBorder="1" applyAlignment="1">
      <alignment horizontal="right"/>
    </xf>
    <xf numFmtId="14" fontId="0" fillId="16" borderId="10" xfId="0" applyNumberFormat="1" applyFill="1" applyBorder="1" applyAlignment="1">
      <alignment horizontal="center"/>
    </xf>
    <xf numFmtId="166" fontId="20" fillId="0" borderId="0" xfId="0" applyNumberFormat="1" applyFont="1" applyAlignment="1">
      <alignment horizontal="left"/>
    </xf>
    <xf numFmtId="14" fontId="0" fillId="0" borderId="0" xfId="0" applyNumberFormat="1" applyAlignment="1">
      <alignment horizontal="center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22" fillId="19" borderId="1" xfId="0" applyNumberFormat="1" applyFont="1" applyFill="1" applyBorder="1" applyAlignment="1">
      <alignment horizontal="center" vertical="center"/>
    </xf>
    <xf numFmtId="14" fontId="21" fillId="19" borderId="1" xfId="0" applyNumberFormat="1" applyFont="1" applyFill="1" applyBorder="1" applyAlignment="1">
      <alignment horizontal="left" vertical="center"/>
    </xf>
    <xf numFmtId="49" fontId="21" fillId="19" borderId="1" xfId="0" applyNumberFormat="1" applyFont="1" applyFill="1" applyBorder="1" applyAlignment="1">
      <alignment horizontal="center" vertical="center"/>
    </xf>
    <xf numFmtId="4" fontId="20" fillId="19" borderId="1" xfId="0" applyNumberFormat="1" applyFont="1" applyFill="1" applyBorder="1" applyAlignment="1">
      <alignment horizontal="center" vertical="center"/>
    </xf>
    <xf numFmtId="4" fontId="20" fillId="19" borderId="18" xfId="0" applyNumberFormat="1" applyFont="1" applyFill="1" applyBorder="1" applyAlignment="1">
      <alignment horizontal="right"/>
    </xf>
    <xf numFmtId="0" fontId="20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166" fontId="25" fillId="19" borderId="1" xfId="0" applyNumberFormat="1" applyFont="1" applyFill="1" applyBorder="1" applyAlignment="1">
      <alignment horizontal="left" vertical="center"/>
    </xf>
    <xf numFmtId="2" fontId="21" fillId="19" borderId="1" xfId="0" applyNumberFormat="1" applyFont="1" applyFill="1" applyBorder="1" applyAlignment="1">
      <alignment horizontal="center" vertical="center"/>
    </xf>
    <xf numFmtId="0" fontId="20" fillId="19" borderId="1" xfId="0" applyFont="1" applyFill="1" applyBorder="1" applyAlignment="1">
      <alignment horizontal="center"/>
    </xf>
    <xf numFmtId="0" fontId="22" fillId="19" borderId="1" xfId="0" applyFont="1" applyFill="1" applyBorder="1" applyAlignment="1">
      <alignment horizontal="center" vertical="center"/>
    </xf>
    <xf numFmtId="166" fontId="3" fillId="2" borderId="25" xfId="0" applyNumberFormat="1" applyFont="1" applyFill="1" applyBorder="1"/>
    <xf numFmtId="0" fontId="9" fillId="19" borderId="39" xfId="0" applyFont="1" applyFill="1" applyBorder="1" applyAlignment="1">
      <alignment horizontal="center" vertical="center"/>
    </xf>
    <xf numFmtId="0" fontId="20" fillId="0" borderId="26" xfId="0" applyFont="1" applyBorder="1" applyAlignment="1">
      <alignment horizontal="center"/>
    </xf>
    <xf numFmtId="0" fontId="22" fillId="0" borderId="26" xfId="0" applyFont="1" applyBorder="1" applyAlignment="1">
      <alignment horizontal="center" vertical="center"/>
    </xf>
    <xf numFmtId="0" fontId="26" fillId="8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5" fillId="3" borderId="30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7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8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29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6" fontId="25" fillId="0" borderId="1" xfId="0" applyNumberFormat="1" applyFont="1" applyBorder="1" applyAlignment="1">
      <alignment horizontal="left" vertical="center"/>
    </xf>
    <xf numFmtId="0" fontId="25" fillId="0" borderId="1" xfId="0" applyFont="1" applyBorder="1" applyAlignment="1">
      <alignment vertical="center"/>
    </xf>
    <xf numFmtId="0" fontId="25" fillId="0" borderId="26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26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0" fillId="0" borderId="39" xfId="0" applyBorder="1" applyAlignment="1"/>
    <xf numFmtId="0" fontId="0" fillId="0" borderId="39" xfId="0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9" xfId="0" applyBorder="1" applyAlignment="1"/>
    <xf numFmtId="0" fontId="0" fillId="0" borderId="38" xfId="0" applyBorder="1" applyAlignment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27" xfId="0" applyBorder="1"/>
    <xf numFmtId="0" fontId="0" fillId="0" borderId="15" xfId="0" applyBorder="1"/>
    <xf numFmtId="0" fontId="0" fillId="0" borderId="0" xfId="0"/>
    <xf numFmtId="0" fontId="0" fillId="0" borderId="28" xfId="0" applyBorder="1"/>
    <xf numFmtId="0" fontId="0" fillId="0" borderId="9" xfId="0" applyBorder="1"/>
    <xf numFmtId="0" fontId="0" fillId="0" borderId="10" xfId="0" applyBorder="1"/>
    <xf numFmtId="0" fontId="0" fillId="0" borderId="29" xfId="0" applyBorder="1"/>
    <xf numFmtId="0" fontId="26" fillId="8" borderId="34" xfId="0" applyFont="1" applyFill="1" applyBorder="1" applyAlignment="1">
      <alignment horizontal="center" vertical="center" wrapText="1"/>
    </xf>
    <xf numFmtId="0" fontId="26" fillId="8" borderId="28" xfId="0" applyFont="1" applyFill="1" applyBorder="1" applyAlignment="1">
      <alignment horizontal="center" vertical="center" wrapText="1"/>
    </xf>
    <xf numFmtId="0" fontId="26" fillId="8" borderId="35" xfId="0" applyFont="1" applyFill="1" applyBorder="1" applyAlignment="1">
      <alignment horizontal="center" vertical="center" wrapText="1"/>
    </xf>
    <xf numFmtId="0" fontId="25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FF00"/>
      <color rgb="FF00CC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July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0</c:v>
                </c:pt>
                <c:pt idx="3">
                  <c:v>0</c:v>
                </c:pt>
                <c:pt idx="4">
                  <c:v>-4</c:v>
                </c:pt>
                <c:pt idx="5">
                  <c:v>-4</c:v>
                </c:pt>
                <c:pt idx="6">
                  <c:v>0</c:v>
                </c:pt>
                <c:pt idx="7">
                  <c:v>0</c:v>
                </c:pt>
                <c:pt idx="8">
                  <c:v>-4</c:v>
                </c:pt>
                <c:pt idx="9">
                  <c:v>5.88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-4</c:v>
                </c:pt>
                <c:pt idx="14">
                  <c:v>4.0768000000000004</c:v>
                </c:pt>
                <c:pt idx="15">
                  <c:v>5.0959999999999992</c:v>
                </c:pt>
                <c:pt idx="16">
                  <c:v>3.7239999999999998</c:v>
                </c:pt>
                <c:pt idx="17">
                  <c:v>3.2536000000000005</c:v>
                </c:pt>
                <c:pt idx="18">
                  <c:v>-4</c:v>
                </c:pt>
                <c:pt idx="19">
                  <c:v>-4</c:v>
                </c:pt>
                <c:pt idx="20">
                  <c:v>-4</c:v>
                </c:pt>
                <c:pt idx="21">
                  <c:v>5.2527999999999997</c:v>
                </c:pt>
                <c:pt idx="22">
                  <c:v>-4</c:v>
                </c:pt>
                <c:pt idx="23">
                  <c:v>5.4095999999999993</c:v>
                </c:pt>
                <c:pt idx="24">
                  <c:v>-4</c:v>
                </c:pt>
                <c:pt idx="25">
                  <c:v>3.2144000000000004</c:v>
                </c:pt>
                <c:pt idx="26">
                  <c:v>4.1551999999999998</c:v>
                </c:pt>
                <c:pt idx="27">
                  <c:v>-4</c:v>
                </c:pt>
                <c:pt idx="28">
                  <c:v>-4</c:v>
                </c:pt>
                <c:pt idx="29">
                  <c:v>-4</c:v>
                </c:pt>
                <c:pt idx="30">
                  <c:v>-4</c:v>
                </c:pt>
                <c:pt idx="31">
                  <c:v>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Total Points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-4</c:v>
                </c:pt>
                <c:pt idx="2">
                  <c:v>-4</c:v>
                </c:pt>
                <c:pt idx="3">
                  <c:v>-4</c:v>
                </c:pt>
                <c:pt idx="4">
                  <c:v>-8</c:v>
                </c:pt>
                <c:pt idx="5">
                  <c:v>-12</c:v>
                </c:pt>
                <c:pt idx="6">
                  <c:v>-12</c:v>
                </c:pt>
                <c:pt idx="7">
                  <c:v>-12</c:v>
                </c:pt>
                <c:pt idx="8">
                  <c:v>-16</c:v>
                </c:pt>
                <c:pt idx="9">
                  <c:v>-10.120000000000001</c:v>
                </c:pt>
                <c:pt idx="10">
                  <c:v>-10.120000000000001</c:v>
                </c:pt>
                <c:pt idx="11">
                  <c:v>-10.120000000000001</c:v>
                </c:pt>
                <c:pt idx="12">
                  <c:v>-10.120000000000001</c:v>
                </c:pt>
                <c:pt idx="13">
                  <c:v>-14.120000000000001</c:v>
                </c:pt>
                <c:pt idx="14">
                  <c:v>-10.043200000000001</c:v>
                </c:pt>
                <c:pt idx="15">
                  <c:v>-4.9472000000000014</c:v>
                </c:pt>
                <c:pt idx="16">
                  <c:v>-1.2232000000000016</c:v>
                </c:pt>
                <c:pt idx="17">
                  <c:v>2.0303999999999989</c:v>
                </c:pt>
                <c:pt idx="18">
                  <c:v>-1.9696000000000011</c:v>
                </c:pt>
                <c:pt idx="19">
                  <c:v>-5.9696000000000016</c:v>
                </c:pt>
                <c:pt idx="20">
                  <c:v>-9.9696000000000016</c:v>
                </c:pt>
                <c:pt idx="21">
                  <c:v>-4.7168000000000019</c:v>
                </c:pt>
                <c:pt idx="22">
                  <c:v>-8.7168000000000028</c:v>
                </c:pt>
                <c:pt idx="23">
                  <c:v>-3.3072000000000035</c:v>
                </c:pt>
                <c:pt idx="24">
                  <c:v>-7.3072000000000035</c:v>
                </c:pt>
                <c:pt idx="25">
                  <c:v>-4.0928000000000031</c:v>
                </c:pt>
                <c:pt idx="26">
                  <c:v>6.239999999999668E-2</c:v>
                </c:pt>
                <c:pt idx="27">
                  <c:v>-3.9376000000000033</c:v>
                </c:pt>
                <c:pt idx="28">
                  <c:v>-7.9376000000000033</c:v>
                </c:pt>
                <c:pt idx="29">
                  <c:v>-11.937600000000003</c:v>
                </c:pt>
                <c:pt idx="30">
                  <c:v>-15.937600000000003</c:v>
                </c:pt>
                <c:pt idx="31">
                  <c:v>-19.937600000000003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ax val="20"/>
          <c:min val="-2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July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0</c:v>
                </c:pt>
                <c:pt idx="3">
                  <c:v>0</c:v>
                </c:pt>
                <c:pt idx="4">
                  <c:v>61.373737373737377</c:v>
                </c:pt>
                <c:pt idx="5">
                  <c:v>39.279191919191916</c:v>
                </c:pt>
                <c:pt idx="6">
                  <c:v>0</c:v>
                </c:pt>
                <c:pt idx="7">
                  <c:v>0</c:v>
                </c:pt>
                <c:pt idx="8">
                  <c:v>42.088249280685631</c:v>
                </c:pt>
                <c:pt idx="9">
                  <c:v>44.467248183877331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-68.510481593293292</c:v>
                </c:pt>
                <c:pt idx="14">
                  <c:v>37.842698741895468</c:v>
                </c:pt>
                <c:pt idx="15">
                  <c:v>47.062556253557261</c:v>
                </c:pt>
                <c:pt idx="16">
                  <c:v>-69.609119999850208</c:v>
                </c:pt>
                <c:pt idx="17">
                  <c:v>-65.390385454404736</c:v>
                </c:pt>
                <c:pt idx="18">
                  <c:v>44.547101014471622</c:v>
                </c:pt>
                <c:pt idx="19">
                  <c:v>-64.182254549590567</c:v>
                </c:pt>
                <c:pt idx="20">
                  <c:v>-60.29242094052448</c:v>
                </c:pt>
                <c:pt idx="21">
                  <c:v>34.413452238404339</c:v>
                </c:pt>
                <c:pt idx="22">
                  <c:v>52.983933346604452</c:v>
                </c:pt>
                <c:pt idx="23">
                  <c:v>-62.043244259219264</c:v>
                </c:pt>
                <c:pt idx="24">
                  <c:v>44.551561614065562</c:v>
                </c:pt>
                <c:pt idx="25">
                  <c:v>38.881362863184485</c:v>
                </c:pt>
                <c:pt idx="26">
                  <c:v>47.873924222823575</c:v>
                </c:pt>
                <c:pt idx="27">
                  <c:v>52.060302012005543</c:v>
                </c:pt>
                <c:pt idx="28">
                  <c:v>42.985244820367292</c:v>
                </c:pt>
                <c:pt idx="29">
                  <c:v>-72.281340496597835</c:v>
                </c:pt>
                <c:pt idx="30">
                  <c:v>44.583568887031817</c:v>
                </c:pt>
                <c:pt idx="31">
                  <c:v>-70.657831232551203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-60.606060606060609</c:v>
                </c:pt>
                <c:pt idx="3">
                  <c:v>-60.606060606060609</c:v>
                </c:pt>
                <c:pt idx="4">
                  <c:v>0.76767676767676818</c:v>
                </c:pt>
                <c:pt idx="5">
                  <c:v>40.046868686868685</c:v>
                </c:pt>
                <c:pt idx="6">
                  <c:v>40.046868686868685</c:v>
                </c:pt>
                <c:pt idx="7">
                  <c:v>40.046868686868685</c:v>
                </c:pt>
                <c:pt idx="8">
                  <c:v>82.135117967554322</c:v>
                </c:pt>
                <c:pt idx="9">
                  <c:v>126.60236615143165</c:v>
                </c:pt>
                <c:pt idx="10">
                  <c:v>126.60236615143165</c:v>
                </c:pt>
                <c:pt idx="11">
                  <c:v>126.60236615143165</c:v>
                </c:pt>
                <c:pt idx="12">
                  <c:v>126.60236615143165</c:v>
                </c:pt>
                <c:pt idx="13">
                  <c:v>58.091884558138361</c:v>
                </c:pt>
                <c:pt idx="14">
                  <c:v>95.934583300033836</c:v>
                </c:pt>
                <c:pt idx="15">
                  <c:v>142.9971395535911</c:v>
                </c:pt>
                <c:pt idx="16">
                  <c:v>73.388019553740889</c:v>
                </c:pt>
                <c:pt idx="17">
                  <c:v>7.9976340993361532</c:v>
                </c:pt>
                <c:pt idx="18">
                  <c:v>52.544735113807775</c:v>
                </c:pt>
                <c:pt idx="19">
                  <c:v>-11.637519435782792</c:v>
                </c:pt>
                <c:pt idx="20">
                  <c:v>-71.929940376307272</c:v>
                </c:pt>
                <c:pt idx="21">
                  <c:v>-37.516488137902932</c:v>
                </c:pt>
                <c:pt idx="22">
                  <c:v>15.46744520870152</c:v>
                </c:pt>
                <c:pt idx="23">
                  <c:v>-46.575799050517745</c:v>
                </c:pt>
                <c:pt idx="24">
                  <c:v>-2.0242374364521822</c:v>
                </c:pt>
                <c:pt idx="25">
                  <c:v>36.857125426732303</c:v>
                </c:pt>
                <c:pt idx="26">
                  <c:v>84.731049649555871</c:v>
                </c:pt>
                <c:pt idx="27">
                  <c:v>136.79135166156141</c:v>
                </c:pt>
                <c:pt idx="28">
                  <c:v>179.77659648192869</c:v>
                </c:pt>
                <c:pt idx="29">
                  <c:v>107.49525598533086</c:v>
                </c:pt>
                <c:pt idx="30">
                  <c:v>152.07882487236267</c:v>
                </c:pt>
                <c:pt idx="31">
                  <c:v>81.420993639811471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in val="-1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JULY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5400" cap="rnd">
              <a:solidFill>
                <a:schemeClr val="accent1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-0.99900000000000011</c:v>
                </c:pt>
                <c:pt idx="2">
                  <c:v>0</c:v>
                </c:pt>
                <c:pt idx="3">
                  <c:v>0.88045200000000046</c:v>
                </c:pt>
                <c:pt idx="4">
                  <c:v>3.0869100000000005</c:v>
                </c:pt>
                <c:pt idx="5">
                  <c:v>5.5144800000000007</c:v>
                </c:pt>
                <c:pt idx="6">
                  <c:v>1.2720600000000002</c:v>
                </c:pt>
                <c:pt idx="7">
                  <c:v>-0.99900000000000011</c:v>
                </c:pt>
                <c:pt idx="8">
                  <c:v>1.6836479999999996</c:v>
                </c:pt>
                <c:pt idx="9">
                  <c:v>-0.99900000000000011</c:v>
                </c:pt>
                <c:pt idx="10">
                  <c:v>0.29304000000000036</c:v>
                </c:pt>
                <c:pt idx="11">
                  <c:v>3.2500800000000001</c:v>
                </c:pt>
                <c:pt idx="12">
                  <c:v>-0.99900000000000011</c:v>
                </c:pt>
                <c:pt idx="13">
                  <c:v>-0.99900000000000011</c:v>
                </c:pt>
                <c:pt idx="14">
                  <c:v>2.2710599999999999</c:v>
                </c:pt>
                <c:pt idx="15">
                  <c:v>3.2500800000000001</c:v>
                </c:pt>
                <c:pt idx="16">
                  <c:v>-0.99900000000000011</c:v>
                </c:pt>
                <c:pt idx="17">
                  <c:v>-1.998</c:v>
                </c:pt>
                <c:pt idx="18">
                  <c:v>6.0106500000000009</c:v>
                </c:pt>
                <c:pt idx="19">
                  <c:v>-1.998</c:v>
                </c:pt>
                <c:pt idx="20">
                  <c:v>-1.998</c:v>
                </c:pt>
                <c:pt idx="21">
                  <c:v>5.5344599999999993</c:v>
                </c:pt>
                <c:pt idx="22">
                  <c:v>1.0109879999999996</c:v>
                </c:pt>
                <c:pt idx="23">
                  <c:v>-1.998</c:v>
                </c:pt>
                <c:pt idx="24">
                  <c:v>-1.998</c:v>
                </c:pt>
                <c:pt idx="25">
                  <c:v>-1.998</c:v>
                </c:pt>
                <c:pt idx="26">
                  <c:v>-1.998</c:v>
                </c:pt>
                <c:pt idx="27">
                  <c:v>0.55411199999999994</c:v>
                </c:pt>
                <c:pt idx="28">
                  <c:v>-0.99900000000000011</c:v>
                </c:pt>
                <c:pt idx="29">
                  <c:v>-0.99900000000000011</c:v>
                </c:pt>
                <c:pt idx="30">
                  <c:v>-0.99900000000000011</c:v>
                </c:pt>
                <c:pt idx="31">
                  <c:v>-0.99900000000000011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Accumulated Points</c:v>
                </c:pt>
              </c:strCache>
            </c:strRef>
          </c:tx>
          <c:spPr>
            <a:ln w="25400" cap="rnd">
              <a:solidFill>
                <a:srgbClr val="00CC00"/>
              </a:solidFill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-0.99900000000000011</c:v>
                </c:pt>
                <c:pt idx="2">
                  <c:v>-0.99900000000000011</c:v>
                </c:pt>
                <c:pt idx="3">
                  <c:v>-0.11854799999999965</c:v>
                </c:pt>
                <c:pt idx="4">
                  <c:v>2.9683620000000008</c:v>
                </c:pt>
                <c:pt idx="5">
                  <c:v>8.4828420000000015</c:v>
                </c:pt>
                <c:pt idx="6">
                  <c:v>9.7549020000000013</c:v>
                </c:pt>
                <c:pt idx="7">
                  <c:v>8.7559020000000007</c:v>
                </c:pt>
                <c:pt idx="8">
                  <c:v>10.439550000000001</c:v>
                </c:pt>
                <c:pt idx="9">
                  <c:v>9.44055</c:v>
                </c:pt>
                <c:pt idx="10">
                  <c:v>9.7335899999999995</c:v>
                </c:pt>
                <c:pt idx="11">
                  <c:v>12.98367</c:v>
                </c:pt>
                <c:pt idx="12">
                  <c:v>11.984669999999999</c:v>
                </c:pt>
                <c:pt idx="13">
                  <c:v>10.985669999999999</c:v>
                </c:pt>
                <c:pt idx="14">
                  <c:v>13.256729999999999</c:v>
                </c:pt>
                <c:pt idx="15">
                  <c:v>16.506809999999998</c:v>
                </c:pt>
                <c:pt idx="16">
                  <c:v>15.507809999999997</c:v>
                </c:pt>
                <c:pt idx="17">
                  <c:v>13.509809999999998</c:v>
                </c:pt>
                <c:pt idx="18">
                  <c:v>19.52046</c:v>
                </c:pt>
                <c:pt idx="19">
                  <c:v>17.522459999999999</c:v>
                </c:pt>
                <c:pt idx="20">
                  <c:v>15.524459999999999</c:v>
                </c:pt>
                <c:pt idx="21">
                  <c:v>21.058920000000001</c:v>
                </c:pt>
                <c:pt idx="22">
                  <c:v>22.069908000000002</c:v>
                </c:pt>
                <c:pt idx="23">
                  <c:v>20.071908000000001</c:v>
                </c:pt>
                <c:pt idx="24">
                  <c:v>18.073907999999999</c:v>
                </c:pt>
                <c:pt idx="25">
                  <c:v>16.075907999999998</c:v>
                </c:pt>
                <c:pt idx="26">
                  <c:v>14.077907999999999</c:v>
                </c:pt>
                <c:pt idx="27">
                  <c:v>14.632019999999999</c:v>
                </c:pt>
                <c:pt idx="28">
                  <c:v>13.633019999999998</c:v>
                </c:pt>
                <c:pt idx="29">
                  <c:v>12.634019999999998</c:v>
                </c:pt>
                <c:pt idx="30">
                  <c:v>11.635019999999997</c:v>
                </c:pt>
                <c:pt idx="31">
                  <c:v>10.636019999999997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1226820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9720" y="175260"/>
          <a:ext cx="386334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590550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704851</xdr:colOff>
      <xdr:row>1</xdr:row>
      <xdr:rowOff>54032</xdr:rowOff>
    </xdr:from>
    <xdr:to>
      <xdr:col>4</xdr:col>
      <xdr:colOff>1828801</xdr:colOff>
      <xdr:row>3</xdr:row>
      <xdr:rowOff>331470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7311" y="175952"/>
          <a:ext cx="3219450" cy="1039438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57150</xdr:rowOff>
    </xdr:from>
    <xdr:to>
      <xdr:col>2</xdr:col>
      <xdr:colOff>590550</xdr:colOff>
      <xdr:row>3</xdr:row>
      <xdr:rowOff>333375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C3B5E7-9098-4A39-B882-6813E610D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" y="179070"/>
          <a:ext cx="1066800" cy="10382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2.88671875" customWidth="1"/>
    <col min="2" max="2" width="5" style="9" customWidth="1"/>
    <col min="3" max="3" width="13.88671875" customWidth="1"/>
    <col min="4" max="4" width="14.88671875" style="62" customWidth="1"/>
    <col min="5" max="5" width="24.6640625" style="63" bestFit="1" customWidth="1"/>
    <col min="6" max="6" width="22" style="64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201"/>
      <c r="C2" s="202"/>
      <c r="D2" s="202"/>
      <c r="E2" s="202"/>
      <c r="F2" s="203"/>
      <c r="G2" s="192" t="s">
        <v>30</v>
      </c>
      <c r="H2" s="72" t="s">
        <v>31</v>
      </c>
      <c r="I2" s="73">
        <v>100</v>
      </c>
      <c r="J2" s="72" t="s">
        <v>39</v>
      </c>
      <c r="K2" s="73">
        <f>N38+I2</f>
        <v>84.062399999999997</v>
      </c>
      <c r="L2" s="195" t="s">
        <v>33</v>
      </c>
      <c r="M2" s="196"/>
      <c r="N2" s="74">
        <f>I38</f>
        <v>96</v>
      </c>
    </row>
    <row r="3" spans="2:15" ht="30" customHeight="1" x14ac:dyDescent="0.3">
      <c r="B3" s="204"/>
      <c r="C3" s="205"/>
      <c r="D3" s="205"/>
      <c r="E3" s="205"/>
      <c r="F3" s="206"/>
      <c r="G3" s="193"/>
      <c r="H3" s="75" t="s">
        <v>16</v>
      </c>
      <c r="I3" s="76">
        <v>45839</v>
      </c>
      <c r="J3" s="77" t="s">
        <v>34</v>
      </c>
      <c r="K3" s="84">
        <f>K2-I2</f>
        <v>-15.937600000000003</v>
      </c>
      <c r="L3" s="197" t="s">
        <v>28</v>
      </c>
      <c r="M3" s="198"/>
      <c r="N3" s="79">
        <f>K3/N2*100</f>
        <v>-16.60166666666667</v>
      </c>
    </row>
    <row r="4" spans="2:15" ht="30" customHeight="1" thickBot="1" x14ac:dyDescent="0.35">
      <c r="B4" s="207"/>
      <c r="C4" s="208"/>
      <c r="D4" s="208"/>
      <c r="E4" s="208"/>
      <c r="F4" s="209"/>
      <c r="G4" s="194"/>
      <c r="H4" s="80" t="s">
        <v>35</v>
      </c>
      <c r="I4" s="81">
        <v>24</v>
      </c>
      <c r="J4" s="80" t="s">
        <v>36</v>
      </c>
      <c r="K4" s="82">
        <f>K3/I2*100</f>
        <v>-15.937600000000005</v>
      </c>
      <c r="L4" s="199" t="s">
        <v>29</v>
      </c>
      <c r="M4" s="200"/>
      <c r="N4" s="83">
        <f>K3/I2*100</f>
        <v>-15.937600000000005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15" t="s">
        <v>0</v>
      </c>
      <c r="C6" s="85" t="s">
        <v>1</v>
      </c>
      <c r="D6" s="6" t="s">
        <v>44</v>
      </c>
      <c r="E6" s="86" t="s">
        <v>2</v>
      </c>
      <c r="F6" s="6" t="s">
        <v>3</v>
      </c>
      <c r="G6" s="6" t="s">
        <v>4</v>
      </c>
      <c r="H6" s="11" t="s">
        <v>5</v>
      </c>
      <c r="I6" s="11" t="s">
        <v>20</v>
      </c>
      <c r="J6" s="11" t="s">
        <v>22</v>
      </c>
      <c r="K6" s="11" t="s">
        <v>23</v>
      </c>
      <c r="L6" s="11" t="s">
        <v>24</v>
      </c>
      <c r="M6" s="11" t="s">
        <v>25</v>
      </c>
      <c r="N6" s="87" t="s">
        <v>21</v>
      </c>
      <c r="O6"/>
    </row>
    <row r="7" spans="2:15" s="49" customFormat="1" x14ac:dyDescent="0.3">
      <c r="B7" s="116">
        <v>1</v>
      </c>
      <c r="C7" s="51">
        <f>I3</f>
        <v>45839</v>
      </c>
      <c r="D7" s="136" t="s">
        <v>67</v>
      </c>
      <c r="E7" s="136" t="s">
        <v>45</v>
      </c>
      <c r="F7" s="137" t="s">
        <v>46</v>
      </c>
      <c r="G7" s="138" t="s">
        <v>47</v>
      </c>
      <c r="H7" s="139">
        <v>3.6</v>
      </c>
      <c r="I7" s="140">
        <v>4</v>
      </c>
      <c r="J7" s="141" t="s">
        <v>48</v>
      </c>
      <c r="K7" s="142" t="s">
        <v>49</v>
      </c>
      <c r="L7" s="2">
        <f t="shared" ref="L7:L19" si="0">IF(K7="w",(H7-1)*I7,-I7)</f>
        <v>-4</v>
      </c>
      <c r="M7" s="109">
        <f t="shared" ref="M7:M19" si="1">IF(K7="w",(L7/100*2),0)</f>
        <v>0</v>
      </c>
      <c r="N7" s="110">
        <f t="shared" ref="N7:N19" si="2">L7-M7</f>
        <v>-4</v>
      </c>
      <c r="O7" s="50"/>
    </row>
    <row r="8" spans="2:15" s="49" customFormat="1" x14ac:dyDescent="0.3">
      <c r="B8" s="116">
        <v>2</v>
      </c>
      <c r="C8" s="143">
        <f t="shared" ref="C8" si="3">C7+1</f>
        <v>45840</v>
      </c>
      <c r="D8" s="144" t="s">
        <v>68</v>
      </c>
      <c r="E8" s="144"/>
      <c r="F8" s="145"/>
      <c r="G8" s="146"/>
      <c r="H8" s="147"/>
      <c r="I8" s="148">
        <v>0</v>
      </c>
      <c r="J8" s="149"/>
      <c r="K8" s="150"/>
      <c r="L8" s="151">
        <f t="shared" ref="L8:L9" si="4">IF(K8="w",(H8-1)*I8,-I8)</f>
        <v>0</v>
      </c>
      <c r="M8" s="152">
        <f t="shared" ref="M8:M9" si="5">IF(K8="w",(L8/100*2),0)</f>
        <v>0</v>
      </c>
      <c r="N8" s="153">
        <f t="shared" ref="N8:N9" si="6">L8-M8</f>
        <v>0</v>
      </c>
      <c r="O8" s="50"/>
    </row>
    <row r="9" spans="2:15" s="49" customFormat="1" x14ac:dyDescent="0.3">
      <c r="B9" s="116">
        <v>3</v>
      </c>
      <c r="C9" s="154">
        <f>C8+1</f>
        <v>45841</v>
      </c>
      <c r="D9" s="144" t="s">
        <v>68</v>
      </c>
      <c r="E9" s="144"/>
      <c r="F9" s="145"/>
      <c r="G9" s="146"/>
      <c r="H9" s="147"/>
      <c r="I9" s="155">
        <v>0</v>
      </c>
      <c r="J9" s="156"/>
      <c r="K9" s="150"/>
      <c r="L9" s="151">
        <f t="shared" si="4"/>
        <v>0</v>
      </c>
      <c r="M9" s="152">
        <f t="shared" si="5"/>
        <v>0</v>
      </c>
      <c r="N9" s="153">
        <f t="shared" si="6"/>
        <v>0</v>
      </c>
      <c r="O9" s="50"/>
    </row>
    <row r="10" spans="2:15" s="49" customFormat="1" x14ac:dyDescent="0.3">
      <c r="B10" s="116">
        <v>4</v>
      </c>
      <c r="C10" s="51">
        <f>C9+1</f>
        <v>45842</v>
      </c>
      <c r="D10" s="136" t="s">
        <v>67</v>
      </c>
      <c r="E10" s="136" t="s">
        <v>50</v>
      </c>
      <c r="F10" s="137" t="s">
        <v>46</v>
      </c>
      <c r="G10" s="138" t="s">
        <v>51</v>
      </c>
      <c r="H10" s="139">
        <v>5.8</v>
      </c>
      <c r="I10" s="140">
        <v>4</v>
      </c>
      <c r="J10" s="141" t="s">
        <v>52</v>
      </c>
      <c r="K10" s="142" t="s">
        <v>49</v>
      </c>
      <c r="L10" s="2">
        <f t="shared" si="0"/>
        <v>-4</v>
      </c>
      <c r="M10" s="109">
        <f t="shared" si="1"/>
        <v>0</v>
      </c>
      <c r="N10" s="110">
        <f t="shared" si="2"/>
        <v>-4</v>
      </c>
      <c r="O10" s="50"/>
    </row>
    <row r="11" spans="2:15" s="49" customFormat="1" x14ac:dyDescent="0.3">
      <c r="B11" s="116">
        <v>5</v>
      </c>
      <c r="C11" s="56">
        <f t="shared" ref="C11:C37" si="7">C10+1</f>
        <v>45843</v>
      </c>
      <c r="D11" s="136" t="s">
        <v>67</v>
      </c>
      <c r="E11" s="136" t="s">
        <v>53</v>
      </c>
      <c r="F11" s="137" t="s">
        <v>54</v>
      </c>
      <c r="G11" s="138" t="s">
        <v>55</v>
      </c>
      <c r="H11" s="139">
        <v>3.35</v>
      </c>
      <c r="I11" s="140">
        <v>4</v>
      </c>
      <c r="J11" s="141" t="s">
        <v>56</v>
      </c>
      <c r="K11" s="142" t="s">
        <v>49</v>
      </c>
      <c r="L11" s="2">
        <f t="shared" si="0"/>
        <v>-4</v>
      </c>
      <c r="M11" s="109">
        <f t="shared" si="1"/>
        <v>0</v>
      </c>
      <c r="N11" s="110">
        <f t="shared" si="2"/>
        <v>-4</v>
      </c>
      <c r="O11" s="50"/>
    </row>
    <row r="12" spans="2:15" s="49" customFormat="1" x14ac:dyDescent="0.3">
      <c r="B12" s="116">
        <v>6</v>
      </c>
      <c r="C12" s="154">
        <f t="shared" si="7"/>
        <v>45844</v>
      </c>
      <c r="D12" s="144" t="s">
        <v>68</v>
      </c>
      <c r="E12" s="144"/>
      <c r="F12" s="145"/>
      <c r="G12" s="146"/>
      <c r="H12" s="147"/>
      <c r="I12" s="155">
        <v>0</v>
      </c>
      <c r="J12" s="156"/>
      <c r="K12" s="150"/>
      <c r="L12" s="151">
        <f t="shared" si="0"/>
        <v>0</v>
      </c>
      <c r="M12" s="152">
        <f t="shared" si="1"/>
        <v>0</v>
      </c>
      <c r="N12" s="153">
        <f t="shared" si="2"/>
        <v>0</v>
      </c>
      <c r="O12" s="50"/>
    </row>
    <row r="13" spans="2:15" s="49" customFormat="1" x14ac:dyDescent="0.3">
      <c r="B13" s="116">
        <v>7</v>
      </c>
      <c r="C13" s="154">
        <f t="shared" si="7"/>
        <v>45845</v>
      </c>
      <c r="D13" s="144" t="s">
        <v>68</v>
      </c>
      <c r="E13" s="144"/>
      <c r="F13" s="145"/>
      <c r="G13" s="146"/>
      <c r="H13" s="147"/>
      <c r="I13" s="155">
        <v>0</v>
      </c>
      <c r="J13" s="156"/>
      <c r="K13" s="150"/>
      <c r="L13" s="151">
        <f t="shared" si="0"/>
        <v>0</v>
      </c>
      <c r="M13" s="152">
        <f t="shared" si="1"/>
        <v>0</v>
      </c>
      <c r="N13" s="153">
        <f t="shared" si="2"/>
        <v>0</v>
      </c>
      <c r="O13" s="50"/>
    </row>
    <row r="14" spans="2:15" s="49" customFormat="1" x14ac:dyDescent="0.3">
      <c r="B14" s="116">
        <v>8</v>
      </c>
      <c r="C14" s="51">
        <f t="shared" si="7"/>
        <v>45846</v>
      </c>
      <c r="D14" s="136" t="s">
        <v>67</v>
      </c>
      <c r="E14" s="136" t="s">
        <v>57</v>
      </c>
      <c r="F14" s="137" t="s">
        <v>46</v>
      </c>
      <c r="G14" s="138" t="s">
        <v>58</v>
      </c>
      <c r="H14" s="139">
        <v>4.4000000000000004</v>
      </c>
      <c r="I14" s="140">
        <v>4</v>
      </c>
      <c r="J14" s="141" t="s">
        <v>59</v>
      </c>
      <c r="K14" s="142" t="s">
        <v>49</v>
      </c>
      <c r="L14" s="2">
        <f t="shared" si="0"/>
        <v>-4</v>
      </c>
      <c r="M14" s="109">
        <f t="shared" si="1"/>
        <v>0</v>
      </c>
      <c r="N14" s="110">
        <f t="shared" si="2"/>
        <v>-4</v>
      </c>
      <c r="O14" s="50"/>
    </row>
    <row r="15" spans="2:15" s="49" customFormat="1" x14ac:dyDescent="0.3">
      <c r="B15" s="116">
        <v>9</v>
      </c>
      <c r="C15" s="57">
        <f t="shared" si="7"/>
        <v>45847</v>
      </c>
      <c r="D15" s="136" t="s">
        <v>67</v>
      </c>
      <c r="E15" s="136" t="s">
        <v>60</v>
      </c>
      <c r="F15" s="137" t="s">
        <v>61</v>
      </c>
      <c r="G15" s="138" t="s">
        <v>62</v>
      </c>
      <c r="H15" s="139">
        <v>2.5</v>
      </c>
      <c r="I15" s="140">
        <v>4</v>
      </c>
      <c r="J15" s="141" t="s">
        <v>63</v>
      </c>
      <c r="K15" s="142" t="s">
        <v>64</v>
      </c>
      <c r="L15" s="55">
        <f t="shared" si="0"/>
        <v>6</v>
      </c>
      <c r="M15" s="111">
        <f t="shared" si="1"/>
        <v>0.12</v>
      </c>
      <c r="N15" s="112">
        <f t="shared" si="2"/>
        <v>5.88</v>
      </c>
      <c r="O15" s="50"/>
    </row>
    <row r="16" spans="2:15" s="49" customFormat="1" x14ac:dyDescent="0.3">
      <c r="B16" s="116">
        <v>10</v>
      </c>
      <c r="C16" s="143">
        <f t="shared" si="7"/>
        <v>45848</v>
      </c>
      <c r="D16" s="144" t="s">
        <v>68</v>
      </c>
      <c r="E16" s="144"/>
      <c r="F16" s="145"/>
      <c r="G16" s="146"/>
      <c r="H16" s="147"/>
      <c r="I16" s="155">
        <v>0</v>
      </c>
      <c r="J16" s="156"/>
      <c r="K16" s="150"/>
      <c r="L16" s="157">
        <v>0</v>
      </c>
      <c r="M16" s="158">
        <f t="shared" si="1"/>
        <v>0</v>
      </c>
      <c r="N16" s="159">
        <f t="shared" si="2"/>
        <v>0</v>
      </c>
      <c r="O16" s="50"/>
    </row>
    <row r="17" spans="2:15" s="49" customFormat="1" x14ac:dyDescent="0.3">
      <c r="B17" s="116">
        <v>11</v>
      </c>
      <c r="C17" s="143">
        <f t="shared" si="7"/>
        <v>45849</v>
      </c>
      <c r="D17" s="144" t="s">
        <v>68</v>
      </c>
      <c r="E17" s="144"/>
      <c r="F17" s="145"/>
      <c r="G17" s="146"/>
      <c r="H17" s="147"/>
      <c r="I17" s="155">
        <v>0</v>
      </c>
      <c r="J17" s="156"/>
      <c r="K17" s="150"/>
      <c r="L17" s="157">
        <f t="shared" si="0"/>
        <v>0</v>
      </c>
      <c r="M17" s="158">
        <f t="shared" si="1"/>
        <v>0</v>
      </c>
      <c r="N17" s="159">
        <f t="shared" si="2"/>
        <v>0</v>
      </c>
      <c r="O17" s="50"/>
    </row>
    <row r="18" spans="2:15" s="49" customFormat="1" x14ac:dyDescent="0.3">
      <c r="B18" s="116">
        <v>12</v>
      </c>
      <c r="C18" s="143">
        <f t="shared" si="7"/>
        <v>45850</v>
      </c>
      <c r="D18" s="144" t="s">
        <v>68</v>
      </c>
      <c r="E18" s="144"/>
      <c r="F18" s="145"/>
      <c r="G18" s="146"/>
      <c r="H18" s="147"/>
      <c r="I18" s="155">
        <v>0</v>
      </c>
      <c r="J18" s="156"/>
      <c r="K18" s="150"/>
      <c r="L18" s="157">
        <f t="shared" si="0"/>
        <v>0</v>
      </c>
      <c r="M18" s="158">
        <f t="shared" si="1"/>
        <v>0</v>
      </c>
      <c r="N18" s="159">
        <f t="shared" si="2"/>
        <v>0</v>
      </c>
      <c r="O18" s="50"/>
    </row>
    <row r="19" spans="2:15" s="49" customFormat="1" x14ac:dyDescent="0.3">
      <c r="B19" s="116">
        <v>13</v>
      </c>
      <c r="C19" s="57">
        <f t="shared" si="7"/>
        <v>45851</v>
      </c>
      <c r="D19" s="136" t="s">
        <v>67</v>
      </c>
      <c r="E19" s="136" t="s">
        <v>65</v>
      </c>
      <c r="F19" s="137" t="s">
        <v>54</v>
      </c>
      <c r="G19" s="138" t="s">
        <v>55</v>
      </c>
      <c r="H19" s="139">
        <v>2.66</v>
      </c>
      <c r="I19" s="140">
        <v>4</v>
      </c>
      <c r="J19" s="141" t="s">
        <v>66</v>
      </c>
      <c r="K19" s="142" t="s">
        <v>49</v>
      </c>
      <c r="L19" s="55">
        <f t="shared" si="0"/>
        <v>-4</v>
      </c>
      <c r="M19" s="111">
        <f t="shared" si="1"/>
        <v>0</v>
      </c>
      <c r="N19" s="112">
        <f t="shared" si="2"/>
        <v>-4</v>
      </c>
      <c r="O19" s="50"/>
    </row>
    <row r="20" spans="2:15" s="49" customFormat="1" x14ac:dyDescent="0.3">
      <c r="B20" s="116">
        <v>14</v>
      </c>
      <c r="C20" s="57">
        <f t="shared" si="7"/>
        <v>45852</v>
      </c>
      <c r="D20" s="12" t="s">
        <v>69</v>
      </c>
      <c r="E20" s="12" t="s">
        <v>70</v>
      </c>
      <c r="F20" s="1" t="s">
        <v>61</v>
      </c>
      <c r="G20" s="52" t="s">
        <v>71</v>
      </c>
      <c r="H20" s="108">
        <v>2.04</v>
      </c>
      <c r="I20" s="53">
        <v>4</v>
      </c>
      <c r="J20" s="58" t="s">
        <v>72</v>
      </c>
      <c r="K20" s="54" t="s">
        <v>64</v>
      </c>
      <c r="L20" s="55">
        <f t="shared" ref="L20:L36" si="8">IF(K20="w",(H20-1)*I20,-I20)</f>
        <v>4.16</v>
      </c>
      <c r="M20" s="111">
        <f t="shared" ref="M20:M36" si="9">IF(K20="w",(L20/100*2),0)</f>
        <v>8.3199999999999996E-2</v>
      </c>
      <c r="N20" s="112">
        <f t="shared" ref="N20:N36" si="10">L20-M20</f>
        <v>4.0768000000000004</v>
      </c>
      <c r="O20" s="50"/>
    </row>
    <row r="21" spans="2:15" s="49" customFormat="1" x14ac:dyDescent="0.3">
      <c r="B21" s="116">
        <v>15</v>
      </c>
      <c r="C21" s="57">
        <f t="shared" si="7"/>
        <v>45853</v>
      </c>
      <c r="D21" s="12" t="s">
        <v>74</v>
      </c>
      <c r="E21" s="12" t="s">
        <v>75</v>
      </c>
      <c r="F21" s="1" t="s">
        <v>76</v>
      </c>
      <c r="G21" s="52" t="s">
        <v>77</v>
      </c>
      <c r="H21" s="108">
        <v>2.2999999999999998</v>
      </c>
      <c r="I21" s="53">
        <v>4</v>
      </c>
      <c r="J21" s="58" t="s">
        <v>78</v>
      </c>
      <c r="K21" s="54" t="s">
        <v>64</v>
      </c>
      <c r="L21" s="55">
        <f t="shared" si="8"/>
        <v>5.1999999999999993</v>
      </c>
      <c r="M21" s="111">
        <f t="shared" si="9"/>
        <v>0.10399999999999998</v>
      </c>
      <c r="N21" s="112">
        <f t="shared" si="10"/>
        <v>5.0959999999999992</v>
      </c>
      <c r="O21" s="50"/>
    </row>
    <row r="22" spans="2:15" s="49" customFormat="1" x14ac:dyDescent="0.3">
      <c r="B22" s="116">
        <v>16</v>
      </c>
      <c r="C22" s="57">
        <f t="shared" si="7"/>
        <v>45854</v>
      </c>
      <c r="D22" s="12" t="s">
        <v>79</v>
      </c>
      <c r="E22" s="12" t="s">
        <v>80</v>
      </c>
      <c r="F22" s="1" t="s">
        <v>76</v>
      </c>
      <c r="G22" s="52" t="s">
        <v>77</v>
      </c>
      <c r="H22" s="108">
        <v>1.95</v>
      </c>
      <c r="I22" s="53">
        <v>4</v>
      </c>
      <c r="J22" s="58" t="s">
        <v>72</v>
      </c>
      <c r="K22" s="54" t="s">
        <v>64</v>
      </c>
      <c r="L22" s="55">
        <f t="shared" si="8"/>
        <v>3.8</v>
      </c>
      <c r="M22" s="111">
        <f t="shared" si="9"/>
        <v>7.5999999999999998E-2</v>
      </c>
      <c r="N22" s="112">
        <f t="shared" si="10"/>
        <v>3.7239999999999998</v>
      </c>
      <c r="O22" s="50"/>
    </row>
    <row r="23" spans="2:15" s="49" customFormat="1" x14ac:dyDescent="0.3">
      <c r="B23" s="116">
        <v>17</v>
      </c>
      <c r="C23" s="57">
        <f t="shared" si="7"/>
        <v>45855</v>
      </c>
      <c r="D23" s="12" t="s">
        <v>79</v>
      </c>
      <c r="E23" s="12" t="s">
        <v>81</v>
      </c>
      <c r="F23" s="1" t="s">
        <v>76</v>
      </c>
      <c r="G23" s="52" t="s">
        <v>77</v>
      </c>
      <c r="H23" s="108">
        <v>1.83</v>
      </c>
      <c r="I23" s="53">
        <v>4</v>
      </c>
      <c r="J23" s="58" t="s">
        <v>73</v>
      </c>
      <c r="K23" s="54" t="s">
        <v>64</v>
      </c>
      <c r="L23" s="55">
        <f t="shared" si="8"/>
        <v>3.3200000000000003</v>
      </c>
      <c r="M23" s="111">
        <f t="shared" si="9"/>
        <v>6.6400000000000001E-2</v>
      </c>
      <c r="N23" s="112">
        <f t="shared" si="10"/>
        <v>3.2536000000000005</v>
      </c>
      <c r="O23" s="50"/>
    </row>
    <row r="24" spans="2:15" s="49" customFormat="1" x14ac:dyDescent="0.3">
      <c r="B24" s="116">
        <v>18</v>
      </c>
      <c r="C24" s="57">
        <f t="shared" si="7"/>
        <v>45856</v>
      </c>
      <c r="D24" s="12" t="s">
        <v>79</v>
      </c>
      <c r="E24" s="12" t="s">
        <v>82</v>
      </c>
      <c r="F24" s="1" t="s">
        <v>83</v>
      </c>
      <c r="G24" s="52" t="s">
        <v>84</v>
      </c>
      <c r="H24" s="108">
        <v>1.86</v>
      </c>
      <c r="I24" s="53">
        <v>4</v>
      </c>
      <c r="J24" s="58" t="s">
        <v>56</v>
      </c>
      <c r="K24" s="54" t="s">
        <v>49</v>
      </c>
      <c r="L24" s="55">
        <f t="shared" si="8"/>
        <v>-4</v>
      </c>
      <c r="M24" s="111">
        <f t="shared" si="9"/>
        <v>0</v>
      </c>
      <c r="N24" s="112">
        <f t="shared" si="10"/>
        <v>-4</v>
      </c>
      <c r="O24" s="50"/>
    </row>
    <row r="25" spans="2:15" s="49" customFormat="1" x14ac:dyDescent="0.3">
      <c r="B25" s="116">
        <v>19</v>
      </c>
      <c r="C25" s="57">
        <f t="shared" si="7"/>
        <v>45857</v>
      </c>
      <c r="D25" s="12" t="s">
        <v>79</v>
      </c>
      <c r="E25" s="12" t="s">
        <v>85</v>
      </c>
      <c r="F25" s="1" t="s">
        <v>61</v>
      </c>
      <c r="G25" s="52" t="s">
        <v>86</v>
      </c>
      <c r="H25" s="108">
        <v>2.52</v>
      </c>
      <c r="I25" s="53">
        <v>4</v>
      </c>
      <c r="J25" s="58" t="s">
        <v>87</v>
      </c>
      <c r="K25" s="54" t="s">
        <v>49</v>
      </c>
      <c r="L25" s="55">
        <f t="shared" si="8"/>
        <v>-4</v>
      </c>
      <c r="M25" s="111">
        <f t="shared" si="9"/>
        <v>0</v>
      </c>
      <c r="N25" s="112">
        <f t="shared" si="10"/>
        <v>-4</v>
      </c>
      <c r="O25" s="50"/>
    </row>
    <row r="26" spans="2:15" s="49" customFormat="1" x14ac:dyDescent="0.3">
      <c r="B26" s="116">
        <v>20</v>
      </c>
      <c r="C26" s="57">
        <f t="shared" si="7"/>
        <v>45858</v>
      </c>
      <c r="D26" s="12" t="s">
        <v>88</v>
      </c>
      <c r="E26" s="12" t="s">
        <v>89</v>
      </c>
      <c r="F26" s="1" t="s">
        <v>54</v>
      </c>
      <c r="G26" s="52" t="s">
        <v>90</v>
      </c>
      <c r="H26" s="108">
        <v>2.08</v>
      </c>
      <c r="I26" s="53">
        <v>4</v>
      </c>
      <c r="J26" s="58" t="s">
        <v>104</v>
      </c>
      <c r="K26" s="54" t="s">
        <v>49</v>
      </c>
      <c r="L26" s="55">
        <f t="shared" si="8"/>
        <v>-4</v>
      </c>
      <c r="M26" s="111">
        <f t="shared" si="9"/>
        <v>0</v>
      </c>
      <c r="N26" s="112">
        <f t="shared" si="10"/>
        <v>-4</v>
      </c>
      <c r="O26" s="50"/>
    </row>
    <row r="27" spans="2:15" s="49" customFormat="1" x14ac:dyDescent="0.3">
      <c r="B27" s="116">
        <v>21</v>
      </c>
      <c r="C27" s="57">
        <f t="shared" si="7"/>
        <v>45859</v>
      </c>
      <c r="D27" s="12" t="s">
        <v>69</v>
      </c>
      <c r="E27" s="12" t="s">
        <v>91</v>
      </c>
      <c r="F27" s="1" t="s">
        <v>61</v>
      </c>
      <c r="G27" s="52" t="s">
        <v>92</v>
      </c>
      <c r="H27" s="108">
        <v>2.34</v>
      </c>
      <c r="I27" s="53">
        <v>4</v>
      </c>
      <c r="J27" s="58" t="s">
        <v>78</v>
      </c>
      <c r="K27" s="54" t="s">
        <v>64</v>
      </c>
      <c r="L27" s="55">
        <f t="shared" si="8"/>
        <v>5.3599999999999994</v>
      </c>
      <c r="M27" s="111">
        <f t="shared" si="9"/>
        <v>0.10719999999999999</v>
      </c>
      <c r="N27" s="112">
        <f t="shared" si="10"/>
        <v>5.2527999999999997</v>
      </c>
      <c r="O27" s="50"/>
    </row>
    <row r="28" spans="2:15" s="49" customFormat="1" x14ac:dyDescent="0.3">
      <c r="B28" s="116">
        <v>22</v>
      </c>
      <c r="C28" s="57">
        <f t="shared" si="7"/>
        <v>45860</v>
      </c>
      <c r="D28" s="12" t="s">
        <v>79</v>
      </c>
      <c r="E28" s="12" t="s">
        <v>117</v>
      </c>
      <c r="F28" s="1" t="s">
        <v>106</v>
      </c>
      <c r="G28" s="52" t="s">
        <v>107</v>
      </c>
      <c r="H28" s="108">
        <v>1.89</v>
      </c>
      <c r="I28" s="53">
        <v>4</v>
      </c>
      <c r="J28" s="58" t="s">
        <v>87</v>
      </c>
      <c r="K28" s="54" t="s">
        <v>49</v>
      </c>
      <c r="L28" s="55">
        <f>IF(K28="w",(H28-1)*I28,-I28)</f>
        <v>-4</v>
      </c>
      <c r="M28" s="111">
        <f>IF(K28="w",(L28/100*2),0)</f>
        <v>0</v>
      </c>
      <c r="N28" s="112">
        <f t="shared" si="10"/>
        <v>-4</v>
      </c>
      <c r="O28" s="50"/>
    </row>
    <row r="29" spans="2:15" s="49" customFormat="1" x14ac:dyDescent="0.3">
      <c r="B29" s="116">
        <v>23</v>
      </c>
      <c r="C29" s="57">
        <f t="shared" si="7"/>
        <v>45861</v>
      </c>
      <c r="D29" s="12" t="s">
        <v>74</v>
      </c>
      <c r="E29" s="12" t="s">
        <v>93</v>
      </c>
      <c r="F29" s="1" t="s">
        <v>61</v>
      </c>
      <c r="G29" s="52" t="s">
        <v>94</v>
      </c>
      <c r="H29" s="108">
        <v>2.38</v>
      </c>
      <c r="I29" s="53">
        <v>4</v>
      </c>
      <c r="J29" s="58" t="s">
        <v>95</v>
      </c>
      <c r="K29" s="54" t="s">
        <v>64</v>
      </c>
      <c r="L29" s="55">
        <f>IF(K29="w",(H29-1)*I29,-I29)</f>
        <v>5.52</v>
      </c>
      <c r="M29" s="111">
        <f>IF(K29="w",(L29/100*2),0)</f>
        <v>0.1104</v>
      </c>
      <c r="N29" s="112">
        <f t="shared" si="10"/>
        <v>5.4095999999999993</v>
      </c>
      <c r="O29" s="50"/>
    </row>
    <row r="30" spans="2:15" s="49" customFormat="1" x14ac:dyDescent="0.3">
      <c r="B30" s="116">
        <v>24</v>
      </c>
      <c r="C30" s="57">
        <f t="shared" si="7"/>
        <v>45862</v>
      </c>
      <c r="D30" s="12" t="s">
        <v>96</v>
      </c>
      <c r="E30" s="12" t="s">
        <v>97</v>
      </c>
      <c r="F30" s="1" t="s">
        <v>54</v>
      </c>
      <c r="G30" s="52" t="s">
        <v>98</v>
      </c>
      <c r="H30" s="108">
        <v>3.95</v>
      </c>
      <c r="I30" s="53">
        <v>4</v>
      </c>
      <c r="J30" s="58" t="s">
        <v>99</v>
      </c>
      <c r="K30" s="54" t="s">
        <v>49</v>
      </c>
      <c r="L30" s="55">
        <f t="shared" si="8"/>
        <v>-4</v>
      </c>
      <c r="M30" s="111">
        <f t="shared" si="9"/>
        <v>0</v>
      </c>
      <c r="N30" s="112">
        <f t="shared" si="10"/>
        <v>-4</v>
      </c>
      <c r="O30" s="50"/>
    </row>
    <row r="31" spans="2:15" s="49" customFormat="1" x14ac:dyDescent="0.3">
      <c r="B31" s="116">
        <v>25</v>
      </c>
      <c r="C31" s="57">
        <f t="shared" si="7"/>
        <v>45863</v>
      </c>
      <c r="D31" s="12" t="s">
        <v>88</v>
      </c>
      <c r="E31" s="12" t="s">
        <v>100</v>
      </c>
      <c r="F31" s="1" t="s">
        <v>76</v>
      </c>
      <c r="G31" s="52" t="s">
        <v>77</v>
      </c>
      <c r="H31" s="108">
        <v>1.82</v>
      </c>
      <c r="I31" s="53">
        <v>4</v>
      </c>
      <c r="J31" s="58" t="s">
        <v>72</v>
      </c>
      <c r="K31" s="54" t="s">
        <v>64</v>
      </c>
      <c r="L31" s="55">
        <f t="shared" si="8"/>
        <v>3.2800000000000002</v>
      </c>
      <c r="M31" s="111">
        <f t="shared" si="9"/>
        <v>6.5600000000000006E-2</v>
      </c>
      <c r="N31" s="112">
        <f t="shared" si="10"/>
        <v>3.2144000000000004</v>
      </c>
      <c r="O31" s="50"/>
    </row>
    <row r="32" spans="2:15" s="49" customFormat="1" x14ac:dyDescent="0.3">
      <c r="B32" s="116">
        <v>26</v>
      </c>
      <c r="C32" s="57">
        <f t="shared" si="7"/>
        <v>45864</v>
      </c>
      <c r="D32" s="12" t="s">
        <v>69</v>
      </c>
      <c r="E32" s="12" t="s">
        <v>101</v>
      </c>
      <c r="F32" s="1" t="s">
        <v>61</v>
      </c>
      <c r="G32" s="52" t="s">
        <v>102</v>
      </c>
      <c r="H32" s="108">
        <v>2.06</v>
      </c>
      <c r="I32" s="53">
        <v>4</v>
      </c>
      <c r="J32" s="58" t="s">
        <v>103</v>
      </c>
      <c r="K32" s="54" t="s">
        <v>64</v>
      </c>
      <c r="L32" s="55">
        <f t="shared" si="8"/>
        <v>4.24</v>
      </c>
      <c r="M32" s="111">
        <f t="shared" si="9"/>
        <v>8.48E-2</v>
      </c>
      <c r="N32" s="112">
        <f t="shared" si="10"/>
        <v>4.1551999999999998</v>
      </c>
      <c r="O32" s="50"/>
    </row>
    <row r="33" spans="2:15" s="49" customFormat="1" x14ac:dyDescent="0.3">
      <c r="B33" s="116">
        <v>27</v>
      </c>
      <c r="C33" s="57">
        <f t="shared" si="7"/>
        <v>45865</v>
      </c>
      <c r="D33" s="12" t="s">
        <v>79</v>
      </c>
      <c r="E33" s="12" t="s">
        <v>105</v>
      </c>
      <c r="F33" s="1" t="s">
        <v>106</v>
      </c>
      <c r="G33" s="52" t="s">
        <v>107</v>
      </c>
      <c r="H33" s="108">
        <v>1.92</v>
      </c>
      <c r="I33" s="53">
        <v>4</v>
      </c>
      <c r="J33" s="58" t="s">
        <v>87</v>
      </c>
      <c r="K33" s="54" t="s">
        <v>49</v>
      </c>
      <c r="L33" s="55">
        <f t="shared" si="8"/>
        <v>-4</v>
      </c>
      <c r="M33" s="111">
        <f t="shared" si="9"/>
        <v>0</v>
      </c>
      <c r="N33" s="112">
        <f t="shared" si="10"/>
        <v>-4</v>
      </c>
      <c r="O33" s="50"/>
    </row>
    <row r="34" spans="2:15" s="49" customFormat="1" x14ac:dyDescent="0.3">
      <c r="B34" s="116">
        <v>28</v>
      </c>
      <c r="C34" s="57">
        <f t="shared" si="7"/>
        <v>45866</v>
      </c>
      <c r="D34" s="12" t="s">
        <v>69</v>
      </c>
      <c r="E34" s="12" t="s">
        <v>108</v>
      </c>
      <c r="F34" s="1" t="s">
        <v>109</v>
      </c>
      <c r="G34" s="52" t="s">
        <v>110</v>
      </c>
      <c r="H34" s="108">
        <v>1.8</v>
      </c>
      <c r="I34" s="53">
        <v>4</v>
      </c>
      <c r="J34" s="58" t="s">
        <v>111</v>
      </c>
      <c r="K34" s="54" t="s">
        <v>49</v>
      </c>
      <c r="L34" s="55">
        <f t="shared" si="8"/>
        <v>-4</v>
      </c>
      <c r="M34" s="111">
        <f t="shared" si="9"/>
        <v>0</v>
      </c>
      <c r="N34" s="112">
        <f t="shared" si="10"/>
        <v>-4</v>
      </c>
      <c r="O34" s="50"/>
    </row>
    <row r="35" spans="2:15" s="49" customFormat="1" x14ac:dyDescent="0.3">
      <c r="B35" s="116">
        <v>29</v>
      </c>
      <c r="C35" s="57">
        <f t="shared" si="7"/>
        <v>45867</v>
      </c>
      <c r="D35" s="12" t="s">
        <v>74</v>
      </c>
      <c r="E35" s="12" t="s">
        <v>112</v>
      </c>
      <c r="F35" s="1" t="s">
        <v>76</v>
      </c>
      <c r="G35" s="52" t="s">
        <v>113</v>
      </c>
      <c r="H35" s="108">
        <v>2.04</v>
      </c>
      <c r="I35" s="53">
        <v>4</v>
      </c>
      <c r="J35" s="58" t="s">
        <v>73</v>
      </c>
      <c r="K35" s="54" t="s">
        <v>49</v>
      </c>
      <c r="L35" s="55">
        <f t="shared" si="8"/>
        <v>-4</v>
      </c>
      <c r="M35" s="111">
        <f t="shared" si="9"/>
        <v>0</v>
      </c>
      <c r="N35" s="112">
        <f t="shared" si="10"/>
        <v>-4</v>
      </c>
      <c r="O35" s="50"/>
    </row>
    <row r="36" spans="2:15" s="49" customFormat="1" x14ac:dyDescent="0.3">
      <c r="B36" s="116">
        <v>30</v>
      </c>
      <c r="C36" s="57">
        <f t="shared" si="7"/>
        <v>45868</v>
      </c>
      <c r="D36" s="12" t="s">
        <v>74</v>
      </c>
      <c r="E36" s="12" t="s">
        <v>114</v>
      </c>
      <c r="F36" s="1" t="s">
        <v>76</v>
      </c>
      <c r="G36" s="52" t="s">
        <v>113</v>
      </c>
      <c r="H36" s="108">
        <v>2.2999999999999998</v>
      </c>
      <c r="I36" s="53">
        <v>4</v>
      </c>
      <c r="J36" s="58" t="s">
        <v>87</v>
      </c>
      <c r="K36" s="54" t="s">
        <v>49</v>
      </c>
      <c r="L36" s="55">
        <f t="shared" si="8"/>
        <v>-4</v>
      </c>
      <c r="M36" s="111">
        <f t="shared" si="9"/>
        <v>0</v>
      </c>
      <c r="N36" s="112">
        <f t="shared" si="10"/>
        <v>-4</v>
      </c>
      <c r="O36" s="50"/>
    </row>
    <row r="37" spans="2:15" s="49" customFormat="1" x14ac:dyDescent="0.3">
      <c r="B37" s="116">
        <v>31</v>
      </c>
      <c r="C37" s="57">
        <f t="shared" si="7"/>
        <v>45869</v>
      </c>
      <c r="D37" s="12" t="s">
        <v>96</v>
      </c>
      <c r="E37" s="12" t="s">
        <v>115</v>
      </c>
      <c r="F37" s="1" t="s">
        <v>61</v>
      </c>
      <c r="G37" s="52" t="s">
        <v>116</v>
      </c>
      <c r="H37" s="108">
        <v>2.3199999999999998</v>
      </c>
      <c r="I37" s="53">
        <v>4</v>
      </c>
      <c r="J37" s="58" t="s">
        <v>52</v>
      </c>
      <c r="K37" s="54" t="s">
        <v>49</v>
      </c>
      <c r="L37" s="55">
        <f t="shared" ref="L37" si="11">IF(K37="w",(H37-1)*I37,-I37)</f>
        <v>-4</v>
      </c>
      <c r="M37" s="111">
        <f t="shared" ref="M37" si="12">IF(K37="w",(L37/100*2),0)</f>
        <v>0</v>
      </c>
      <c r="N37" s="112">
        <f t="shared" ref="N37" si="13">L37-M37</f>
        <v>-4</v>
      </c>
      <c r="O37" s="50"/>
    </row>
    <row r="38" spans="2:15" s="49" customFormat="1" x14ac:dyDescent="0.3">
      <c r="B38" s="117"/>
      <c r="C38" s="118"/>
      <c r="D38" s="119"/>
      <c r="E38" s="120"/>
      <c r="F38" s="121"/>
      <c r="G38" s="121"/>
      <c r="H38" s="121"/>
      <c r="I38" s="122">
        <f>SUM(I7:I37)</f>
        <v>96</v>
      </c>
      <c r="J38" s="123" t="s">
        <v>27</v>
      </c>
      <c r="K38" s="124" t="s">
        <v>11</v>
      </c>
      <c r="L38" s="125">
        <f>SUM(L7:L36)</f>
        <v>-15.120000000000001</v>
      </c>
      <c r="M38" s="125">
        <f>SUM(M7:M36)</f>
        <v>0.81759999999999999</v>
      </c>
      <c r="N38" s="126">
        <f>L38-M38</f>
        <v>-15.937600000000002</v>
      </c>
      <c r="O38" s="50"/>
    </row>
    <row r="39" spans="2:15" s="49" customFormat="1" x14ac:dyDescent="0.3">
      <c r="B39" s="117"/>
      <c r="C39" s="127"/>
      <c r="D39" s="128"/>
      <c r="E39" s="129"/>
      <c r="F39" s="130"/>
      <c r="G39" s="131"/>
      <c r="H39" s="132"/>
      <c r="I39" s="131"/>
      <c r="J39" s="131"/>
      <c r="K39" s="131"/>
      <c r="L39" s="132"/>
      <c r="M39" s="133"/>
      <c r="N39" s="134"/>
      <c r="O39" s="50"/>
    </row>
    <row r="40" spans="2:15" ht="8.25" customHeight="1" x14ac:dyDescent="0.3">
      <c r="C40" s="62"/>
      <c r="D40" s="63"/>
      <c r="E40" s="64"/>
      <c r="F40"/>
      <c r="H40" s="65"/>
      <c r="J40"/>
      <c r="K40" s="66"/>
      <c r="L40" s="65"/>
      <c r="N40" s="67"/>
      <c r="O40"/>
    </row>
    <row r="41" spans="2:15" x14ac:dyDescent="0.3">
      <c r="C41" s="62"/>
      <c r="D41" s="63"/>
      <c r="E41" s="64"/>
      <c r="F41"/>
      <c r="H41" s="65"/>
      <c r="J41"/>
      <c r="K41" s="66"/>
      <c r="L41" s="65"/>
      <c r="N41" s="67"/>
      <c r="O41"/>
    </row>
    <row r="42" spans="2:15" x14ac:dyDescent="0.3">
      <c r="C42" s="62"/>
      <c r="D42" s="63"/>
      <c r="E42" s="64"/>
      <c r="F42"/>
      <c r="H42" s="65"/>
      <c r="J42"/>
      <c r="K42" s="66"/>
      <c r="L42" s="65"/>
      <c r="N42" s="67"/>
      <c r="O42"/>
    </row>
    <row r="43" spans="2:15" x14ac:dyDescent="0.3">
      <c r="C43" s="62"/>
      <c r="D43" s="63"/>
      <c r="E43" s="64"/>
      <c r="F43"/>
      <c r="H43" s="65"/>
      <c r="J43"/>
      <c r="K43" s="66"/>
      <c r="L43" s="65"/>
      <c r="N43" s="67"/>
      <c r="O43"/>
    </row>
    <row r="44" spans="2:15" x14ac:dyDescent="0.3">
      <c r="C44" s="62"/>
      <c r="D44" s="63"/>
      <c r="E44" s="64"/>
      <c r="F44"/>
      <c r="H44" s="65"/>
      <c r="J44"/>
      <c r="K44" s="66"/>
      <c r="L44" s="65"/>
      <c r="N44" s="67"/>
      <c r="O44"/>
    </row>
    <row r="45" spans="2:15" x14ac:dyDescent="0.3">
      <c r="C45" s="62"/>
      <c r="D45" s="63"/>
      <c r="E45" s="64"/>
      <c r="F45"/>
      <c r="H45" s="65"/>
      <c r="J45"/>
      <c r="K45" s="66"/>
      <c r="L45" s="65"/>
      <c r="N45" s="67"/>
      <c r="O45"/>
    </row>
    <row r="46" spans="2:15" x14ac:dyDescent="0.3">
      <c r="C46" s="62"/>
      <c r="D46" s="63"/>
      <c r="E46" s="64"/>
      <c r="H46" s="65"/>
      <c r="J46"/>
      <c r="K46" s="66"/>
      <c r="L46" s="65"/>
      <c r="N46" s="67"/>
      <c r="O46"/>
    </row>
    <row r="47" spans="2:15" x14ac:dyDescent="0.3">
      <c r="C47" s="62"/>
      <c r="D47" s="63"/>
      <c r="E47" s="64"/>
      <c r="F47"/>
      <c r="H47" s="65"/>
      <c r="J47"/>
      <c r="K47" s="66"/>
      <c r="L47" s="65"/>
      <c r="N47" s="67"/>
      <c r="O47"/>
    </row>
    <row r="48" spans="2:15" x14ac:dyDescent="0.3">
      <c r="C48" s="62"/>
      <c r="D48" s="63"/>
      <c r="E48" s="64"/>
      <c r="F48"/>
      <c r="H48" s="65"/>
      <c r="J48"/>
      <c r="K48" s="66"/>
      <c r="L48" s="65"/>
      <c r="N48" s="67"/>
      <c r="O48"/>
    </row>
    <row r="49" spans="3:15" x14ac:dyDescent="0.3">
      <c r="C49" s="62"/>
      <c r="D49" s="63"/>
      <c r="E49" s="64"/>
      <c r="F49"/>
      <c r="H49" s="65"/>
      <c r="J49"/>
      <c r="K49" s="66"/>
      <c r="L49" s="65"/>
      <c r="N49" s="67"/>
      <c r="O49"/>
    </row>
    <row r="50" spans="3:15" x14ac:dyDescent="0.3">
      <c r="C50" s="62"/>
      <c r="D50" s="63"/>
      <c r="E50" s="64"/>
      <c r="F50"/>
      <c r="H50" s="65"/>
      <c r="J50"/>
      <c r="K50" s="66"/>
      <c r="L50" s="65"/>
      <c r="N50" s="67"/>
      <c r="O50"/>
    </row>
    <row r="51" spans="3:15" x14ac:dyDescent="0.3">
      <c r="C51" s="62"/>
      <c r="D51" s="63"/>
      <c r="E51" s="64"/>
      <c r="F51"/>
      <c r="H51" s="65"/>
      <c r="J51"/>
      <c r="K51" s="66"/>
      <c r="L51" s="65"/>
      <c r="N51" s="67"/>
      <c r="O51"/>
    </row>
    <row r="52" spans="3:15" x14ac:dyDescent="0.3">
      <c r="C52" s="62"/>
      <c r="D52" s="63"/>
      <c r="E52" s="64"/>
      <c r="F52"/>
      <c r="H52" s="65"/>
      <c r="J52"/>
      <c r="K52" s="66"/>
      <c r="L52" s="65"/>
      <c r="N52" s="67"/>
      <c r="O52"/>
    </row>
    <row r="53" spans="3:15" x14ac:dyDescent="0.3">
      <c r="C53" s="62"/>
      <c r="D53" s="63"/>
      <c r="E53" s="64"/>
      <c r="F53"/>
      <c r="H53" s="65"/>
      <c r="J53"/>
      <c r="K53" s="66"/>
      <c r="L53" s="65"/>
      <c r="N53" s="67"/>
      <c r="O53"/>
    </row>
    <row r="54" spans="3:15" x14ac:dyDescent="0.3">
      <c r="C54" s="62"/>
      <c r="D54" s="63"/>
      <c r="E54" s="64"/>
      <c r="F54"/>
      <c r="H54" s="65"/>
      <c r="J54"/>
      <c r="K54" s="66"/>
      <c r="L54" s="65"/>
      <c r="N54" s="67"/>
      <c r="O54"/>
    </row>
    <row r="55" spans="3:15" x14ac:dyDescent="0.3">
      <c r="C55" s="62"/>
      <c r="D55" s="63"/>
      <c r="E55" s="64"/>
      <c r="F55"/>
      <c r="H55" s="65"/>
      <c r="J55"/>
      <c r="K55" s="66"/>
      <c r="L55" s="65"/>
      <c r="N55" s="67"/>
      <c r="O55"/>
    </row>
    <row r="56" spans="3:15" x14ac:dyDescent="0.3">
      <c r="C56" s="62"/>
      <c r="D56" s="63"/>
      <c r="E56" s="64"/>
      <c r="F56"/>
      <c r="H56" s="65"/>
      <c r="J56"/>
      <c r="K56" s="66"/>
      <c r="L56" s="65"/>
      <c r="N56" s="67"/>
      <c r="O56"/>
    </row>
    <row r="57" spans="3:15" x14ac:dyDescent="0.3">
      <c r="C57" s="62"/>
      <c r="D57" s="63"/>
      <c r="E57" s="64"/>
      <c r="F57"/>
      <c r="H57" s="65"/>
      <c r="J57"/>
      <c r="K57" s="66"/>
      <c r="L57" s="65"/>
      <c r="N57" s="67"/>
      <c r="O57"/>
    </row>
    <row r="58" spans="3:15" x14ac:dyDescent="0.3">
      <c r="C58" s="62"/>
      <c r="D58" s="63"/>
      <c r="E58" s="64"/>
      <c r="F58"/>
      <c r="H58" s="65"/>
      <c r="J58"/>
      <c r="K58" s="66"/>
      <c r="L58" s="65"/>
      <c r="N58" s="67"/>
      <c r="O58"/>
    </row>
    <row r="59" spans="3:15" x14ac:dyDescent="0.3">
      <c r="C59" s="62"/>
      <c r="D59" s="63"/>
      <c r="E59" s="64"/>
      <c r="F59"/>
      <c r="H59" s="65"/>
      <c r="J59"/>
      <c r="K59" s="66"/>
      <c r="L59" s="65"/>
      <c r="N59" s="67"/>
      <c r="O59"/>
    </row>
    <row r="60" spans="3:15" x14ac:dyDescent="0.3">
      <c r="C60" s="62"/>
      <c r="D60" s="63"/>
      <c r="E60" s="64"/>
      <c r="F60"/>
      <c r="H60" s="65"/>
      <c r="J60"/>
      <c r="K60" s="66"/>
      <c r="L60" s="65"/>
      <c r="N60" s="67"/>
      <c r="O60"/>
    </row>
    <row r="61" spans="3:15" x14ac:dyDescent="0.3">
      <c r="C61" s="62"/>
      <c r="D61" s="63"/>
      <c r="E61" s="64"/>
      <c r="F61"/>
      <c r="H61" s="65"/>
      <c r="J61"/>
      <c r="K61" s="66"/>
      <c r="L61" s="65"/>
      <c r="N61" s="67"/>
      <c r="O61"/>
    </row>
    <row r="62" spans="3:15" x14ac:dyDescent="0.3">
      <c r="C62" s="62"/>
      <c r="D62" s="63"/>
      <c r="E62" s="64"/>
      <c r="F62"/>
      <c r="H62" s="65"/>
      <c r="J62"/>
      <c r="K62" s="66"/>
      <c r="L62" s="65"/>
      <c r="N62" s="67"/>
      <c r="O62"/>
    </row>
    <row r="63" spans="3:15" x14ac:dyDescent="0.3">
      <c r="C63" s="62"/>
      <c r="D63" s="63"/>
      <c r="E63" s="64"/>
      <c r="F63"/>
      <c r="H63" s="65"/>
      <c r="J63"/>
      <c r="K63" s="66"/>
      <c r="L63" s="65"/>
      <c r="N63" s="67"/>
      <c r="O63"/>
    </row>
    <row r="64" spans="3:15" x14ac:dyDescent="0.3">
      <c r="C64" s="62"/>
      <c r="D64" s="63"/>
      <c r="E64" s="64"/>
      <c r="F64"/>
      <c r="H64" s="65"/>
      <c r="J64"/>
      <c r="K64" s="66"/>
      <c r="L64" s="65"/>
      <c r="N64" s="67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6" priority="1" operator="equal">
      <formula>"D"</formula>
    </cfRule>
    <cfRule type="cellIs" dxfId="15" priority="2" operator="equal">
      <formula>"L"</formula>
    </cfRule>
    <cfRule type="cellIs" dxfId="14" priority="3" operator="equal">
      <formula>"W"</formula>
    </cfRule>
  </conditionalFormatting>
  <conditionalFormatting sqref="L1 L5 L65:L1048576">
    <cfRule type="cellIs" dxfId="13" priority="171" operator="equal">
      <formula>"L"</formula>
    </cfRule>
    <cfRule type="cellIs" dxfId="12" priority="172" operator="equal">
      <formula>"D"</formula>
    </cfRule>
    <cfRule type="cellIs" dxfId="11" priority="173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O26" sqref="O26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8" t="s">
        <v>118</v>
      </c>
    </row>
    <row r="4" spans="2:4" ht="21" customHeight="1" x14ac:dyDescent="0.3">
      <c r="B4" s="44" t="s">
        <v>0</v>
      </c>
      <c r="C4" s="44" t="s">
        <v>42</v>
      </c>
      <c r="D4" s="44" t="s">
        <v>43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'FTR - Results'!N7</f>
        <v>-4</v>
      </c>
      <c r="D6" s="46">
        <f>D5+C6</f>
        <v>-4</v>
      </c>
    </row>
    <row r="7" spans="2:4" x14ac:dyDescent="0.3">
      <c r="B7" s="47">
        <v>2</v>
      </c>
      <c r="C7" s="45">
        <f>'FTR - Results'!N8</f>
        <v>0</v>
      </c>
      <c r="D7" s="46">
        <f t="shared" ref="D7:D35" si="0">D6+C7</f>
        <v>-4</v>
      </c>
    </row>
    <row r="8" spans="2:4" x14ac:dyDescent="0.3">
      <c r="B8" s="47">
        <v>3</v>
      </c>
      <c r="C8" s="45">
        <f>'FTR - Results'!N9</f>
        <v>0</v>
      </c>
      <c r="D8" s="46">
        <f t="shared" si="0"/>
        <v>-4</v>
      </c>
    </row>
    <row r="9" spans="2:4" x14ac:dyDescent="0.3">
      <c r="B9" s="47">
        <v>4</v>
      </c>
      <c r="C9" s="45">
        <f>'FTR - Results'!N10</f>
        <v>-4</v>
      </c>
      <c r="D9" s="46">
        <f t="shared" si="0"/>
        <v>-8</v>
      </c>
    </row>
    <row r="10" spans="2:4" x14ac:dyDescent="0.3">
      <c r="B10" s="47">
        <v>5</v>
      </c>
      <c r="C10" s="45">
        <f>'FTR - Results'!N11</f>
        <v>-4</v>
      </c>
      <c r="D10" s="46">
        <f t="shared" si="0"/>
        <v>-12</v>
      </c>
    </row>
    <row r="11" spans="2:4" x14ac:dyDescent="0.3">
      <c r="B11" s="47">
        <v>6</v>
      </c>
      <c r="C11" s="45">
        <f>'FTR - Results'!N12</f>
        <v>0</v>
      </c>
      <c r="D11" s="46">
        <f t="shared" si="0"/>
        <v>-12</v>
      </c>
    </row>
    <row r="12" spans="2:4" x14ac:dyDescent="0.3">
      <c r="B12" s="47">
        <v>7</v>
      </c>
      <c r="C12" s="45">
        <f>'FTR - Results'!N13</f>
        <v>0</v>
      </c>
      <c r="D12" s="46">
        <f t="shared" si="0"/>
        <v>-12</v>
      </c>
    </row>
    <row r="13" spans="2:4" x14ac:dyDescent="0.3">
      <c r="B13" s="47">
        <v>8</v>
      </c>
      <c r="C13" s="45">
        <f>'FTR - Results'!N14</f>
        <v>-4</v>
      </c>
      <c r="D13" s="46">
        <f t="shared" si="0"/>
        <v>-16</v>
      </c>
    </row>
    <row r="14" spans="2:4" x14ac:dyDescent="0.3">
      <c r="B14" s="47">
        <v>9</v>
      </c>
      <c r="C14" s="45">
        <f>'FTR - Results'!N15</f>
        <v>5.88</v>
      </c>
      <c r="D14" s="46">
        <f t="shared" si="0"/>
        <v>-10.120000000000001</v>
      </c>
    </row>
    <row r="15" spans="2:4" x14ac:dyDescent="0.3">
      <c r="B15" s="47">
        <v>10</v>
      </c>
      <c r="C15" s="45">
        <f>'FTR - Results'!N16</f>
        <v>0</v>
      </c>
      <c r="D15" s="46">
        <f t="shared" si="0"/>
        <v>-10.120000000000001</v>
      </c>
    </row>
    <row r="16" spans="2:4" x14ac:dyDescent="0.3">
      <c r="B16" s="47">
        <v>11</v>
      </c>
      <c r="C16" s="45">
        <f>'FTR - Results'!N17</f>
        <v>0</v>
      </c>
      <c r="D16" s="46">
        <f t="shared" si="0"/>
        <v>-10.120000000000001</v>
      </c>
    </row>
    <row r="17" spans="2:4" x14ac:dyDescent="0.3">
      <c r="B17" s="47">
        <v>12</v>
      </c>
      <c r="C17" s="45">
        <f>'FTR - Results'!N18</f>
        <v>0</v>
      </c>
      <c r="D17" s="46">
        <f t="shared" si="0"/>
        <v>-10.120000000000001</v>
      </c>
    </row>
    <row r="18" spans="2:4" x14ac:dyDescent="0.3">
      <c r="B18" s="47">
        <v>13</v>
      </c>
      <c r="C18" s="45">
        <f>'FTR - Results'!N19</f>
        <v>-4</v>
      </c>
      <c r="D18" s="46">
        <f t="shared" si="0"/>
        <v>-14.120000000000001</v>
      </c>
    </row>
    <row r="19" spans="2:4" x14ac:dyDescent="0.3">
      <c r="B19" s="47">
        <v>14</v>
      </c>
      <c r="C19" s="45">
        <f>'FTR - Results'!N20</f>
        <v>4.0768000000000004</v>
      </c>
      <c r="D19" s="46">
        <f t="shared" si="0"/>
        <v>-10.043200000000001</v>
      </c>
    </row>
    <row r="20" spans="2:4" x14ac:dyDescent="0.3">
      <c r="B20" s="47">
        <v>15</v>
      </c>
      <c r="C20" s="45">
        <f>'FTR - Results'!N21</f>
        <v>5.0959999999999992</v>
      </c>
      <c r="D20" s="46">
        <f t="shared" si="0"/>
        <v>-4.9472000000000014</v>
      </c>
    </row>
    <row r="21" spans="2:4" x14ac:dyDescent="0.3">
      <c r="B21" s="47">
        <v>16</v>
      </c>
      <c r="C21" s="45">
        <f>'FTR - Results'!N22</f>
        <v>3.7239999999999998</v>
      </c>
      <c r="D21" s="46">
        <f t="shared" si="0"/>
        <v>-1.2232000000000016</v>
      </c>
    </row>
    <row r="22" spans="2:4" x14ac:dyDescent="0.3">
      <c r="B22" s="47">
        <v>17</v>
      </c>
      <c r="C22" s="45">
        <f>'FTR - Results'!N23</f>
        <v>3.2536000000000005</v>
      </c>
      <c r="D22" s="46">
        <f t="shared" si="0"/>
        <v>2.0303999999999989</v>
      </c>
    </row>
    <row r="23" spans="2:4" x14ac:dyDescent="0.3">
      <c r="B23" s="47">
        <v>18</v>
      </c>
      <c r="C23" s="45">
        <f>'FTR - Results'!N24</f>
        <v>-4</v>
      </c>
      <c r="D23" s="46">
        <f t="shared" si="0"/>
        <v>-1.9696000000000011</v>
      </c>
    </row>
    <row r="24" spans="2:4" x14ac:dyDescent="0.3">
      <c r="B24" s="47">
        <v>19</v>
      </c>
      <c r="C24" s="45">
        <f>'FTR - Results'!N25</f>
        <v>-4</v>
      </c>
      <c r="D24" s="46">
        <f t="shared" si="0"/>
        <v>-5.9696000000000016</v>
      </c>
    </row>
    <row r="25" spans="2:4" x14ac:dyDescent="0.3">
      <c r="B25" s="47">
        <v>20</v>
      </c>
      <c r="C25" s="45">
        <f>'FTR - Results'!N26</f>
        <v>-4</v>
      </c>
      <c r="D25" s="46">
        <f t="shared" si="0"/>
        <v>-9.9696000000000016</v>
      </c>
    </row>
    <row r="26" spans="2:4" x14ac:dyDescent="0.3">
      <c r="B26" s="47">
        <v>21</v>
      </c>
      <c r="C26" s="45">
        <f>'FTR - Results'!N27</f>
        <v>5.2527999999999997</v>
      </c>
      <c r="D26" s="46">
        <f t="shared" si="0"/>
        <v>-4.7168000000000019</v>
      </c>
    </row>
    <row r="27" spans="2:4" x14ac:dyDescent="0.3">
      <c r="B27" s="47">
        <v>22</v>
      </c>
      <c r="C27" s="45">
        <f>'FTR - Results'!N28</f>
        <v>-4</v>
      </c>
      <c r="D27" s="46">
        <f t="shared" si="0"/>
        <v>-8.7168000000000028</v>
      </c>
    </row>
    <row r="28" spans="2:4" x14ac:dyDescent="0.3">
      <c r="B28" s="47">
        <v>23</v>
      </c>
      <c r="C28" s="45">
        <f>'FTR - Results'!N29</f>
        <v>5.4095999999999993</v>
      </c>
      <c r="D28" s="46">
        <f t="shared" si="0"/>
        <v>-3.3072000000000035</v>
      </c>
    </row>
    <row r="29" spans="2:4" x14ac:dyDescent="0.3">
      <c r="B29" s="47">
        <v>24</v>
      </c>
      <c r="C29" s="45">
        <f>'FTR - Results'!N30</f>
        <v>-4</v>
      </c>
      <c r="D29" s="46">
        <f t="shared" si="0"/>
        <v>-7.3072000000000035</v>
      </c>
    </row>
    <row r="30" spans="2:4" x14ac:dyDescent="0.3">
      <c r="B30" s="47">
        <v>25</v>
      </c>
      <c r="C30" s="45">
        <f>'FTR - Results'!N31</f>
        <v>3.2144000000000004</v>
      </c>
      <c r="D30" s="46">
        <f t="shared" si="0"/>
        <v>-4.0928000000000031</v>
      </c>
    </row>
    <row r="31" spans="2:4" x14ac:dyDescent="0.3">
      <c r="B31" s="47">
        <v>26</v>
      </c>
      <c r="C31" s="45">
        <f>'FTR - Results'!N32</f>
        <v>4.1551999999999998</v>
      </c>
      <c r="D31" s="46">
        <f t="shared" si="0"/>
        <v>6.239999999999668E-2</v>
      </c>
    </row>
    <row r="32" spans="2:4" x14ac:dyDescent="0.3">
      <c r="B32" s="47">
        <v>27</v>
      </c>
      <c r="C32" s="45">
        <f>'FTR - Results'!N33</f>
        <v>-4</v>
      </c>
      <c r="D32" s="46">
        <f t="shared" si="0"/>
        <v>-3.9376000000000033</v>
      </c>
    </row>
    <row r="33" spans="2:4" x14ac:dyDescent="0.3">
      <c r="B33" s="47">
        <v>28</v>
      </c>
      <c r="C33" s="45">
        <f>'FTR - Results'!N34</f>
        <v>-4</v>
      </c>
      <c r="D33" s="46">
        <f t="shared" si="0"/>
        <v>-7.9376000000000033</v>
      </c>
    </row>
    <row r="34" spans="2:4" x14ac:dyDescent="0.3">
      <c r="B34" s="47">
        <v>29</v>
      </c>
      <c r="C34" s="45">
        <f>'FTR - Results'!N35</f>
        <v>-4</v>
      </c>
      <c r="D34" s="46">
        <f t="shared" si="0"/>
        <v>-11.937600000000003</v>
      </c>
    </row>
    <row r="35" spans="2:4" x14ac:dyDescent="0.3">
      <c r="B35" s="47">
        <v>30</v>
      </c>
      <c r="C35" s="45">
        <f>'FTR - Results'!N36</f>
        <v>-4</v>
      </c>
      <c r="D35" s="46">
        <f t="shared" si="0"/>
        <v>-15.937600000000003</v>
      </c>
    </row>
    <row r="36" spans="2:4" x14ac:dyDescent="0.3">
      <c r="B36" s="47">
        <v>31</v>
      </c>
      <c r="C36" s="45">
        <f>'FTR - Results'!N37</f>
        <v>-4</v>
      </c>
      <c r="D36" s="46">
        <f t="shared" ref="D36" si="1">D35+C36</f>
        <v>-19.937600000000003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28.109375" customWidth="1"/>
    <col min="6" max="6" width="16" customWidth="1"/>
    <col min="7" max="7" width="21.44140625" customWidth="1"/>
    <col min="8" max="8" width="10.44140625" customWidth="1"/>
    <col min="9" max="9" width="12" customWidth="1"/>
    <col min="10" max="10" width="11.109375" style="9" customWidth="1"/>
    <col min="11" max="11" width="10" style="19" customWidth="1"/>
    <col min="12" max="12" width="12.44140625" customWidth="1"/>
    <col min="13" max="13" width="9.88671875" style="9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210" t="s">
        <v>13</v>
      </c>
      <c r="H2" s="32" t="s">
        <v>14</v>
      </c>
      <c r="I2" s="43">
        <v>1000</v>
      </c>
      <c r="J2"/>
      <c r="K2" s="27"/>
      <c r="N2" s="37" t="s">
        <v>15</v>
      </c>
      <c r="O2" s="38">
        <f>O37</f>
        <v>1095.1963841045438</v>
      </c>
    </row>
    <row r="3" spans="2:15" ht="21" customHeight="1" x14ac:dyDescent="0.4">
      <c r="B3" s="28"/>
      <c r="C3" s="29"/>
      <c r="D3" s="29"/>
      <c r="E3" s="29"/>
      <c r="F3" s="30"/>
      <c r="G3" s="211"/>
      <c r="H3" s="33" t="s">
        <v>16</v>
      </c>
      <c r="I3" s="34">
        <f>'FTR - Results'!I3</f>
        <v>45839</v>
      </c>
      <c r="J3"/>
      <c r="K3" s="27"/>
      <c r="N3" s="39" t="s">
        <v>17</v>
      </c>
      <c r="O3" s="40">
        <f>O2-I2</f>
        <v>95.196384104543768</v>
      </c>
    </row>
    <row r="4" spans="2:15" ht="21" customHeight="1" thickBot="1" x14ac:dyDescent="0.4">
      <c r="B4" s="23"/>
      <c r="C4" s="24"/>
      <c r="D4" s="25"/>
      <c r="E4" s="25"/>
      <c r="F4" s="31"/>
      <c r="G4" s="212"/>
      <c r="H4" s="35" t="s">
        <v>18</v>
      </c>
      <c r="I4" s="36">
        <v>24</v>
      </c>
      <c r="J4"/>
      <c r="K4" s="27"/>
      <c r="N4" s="41" t="s">
        <v>19</v>
      </c>
      <c r="O4" s="42">
        <f>SUM(O2-I2)/I2*100</f>
        <v>9.5196384104543768</v>
      </c>
    </row>
    <row r="5" spans="2:15" ht="7.5" customHeight="1" x14ac:dyDescent="0.3"/>
    <row r="6" spans="2:15" ht="15.6" x14ac:dyDescent="0.3">
      <c r="B6" s="11" t="s">
        <v>0</v>
      </c>
      <c r="C6" s="6" t="s">
        <v>1</v>
      </c>
      <c r="D6" s="7" t="s">
        <v>44</v>
      </c>
      <c r="E6" s="8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17" t="s">
        <v>9</v>
      </c>
      <c r="K6" s="11" t="s">
        <v>10</v>
      </c>
      <c r="L6" s="13" t="s">
        <v>7</v>
      </c>
      <c r="M6" s="10" t="s">
        <v>11</v>
      </c>
      <c r="N6" s="10" t="s">
        <v>12</v>
      </c>
      <c r="O6" s="7" t="s">
        <v>8</v>
      </c>
    </row>
    <row r="7" spans="2:15" x14ac:dyDescent="0.3">
      <c r="B7" s="15">
        <v>1</v>
      </c>
      <c r="C7" s="14">
        <f>I3</f>
        <v>45839</v>
      </c>
      <c r="D7" s="136" t="s">
        <v>67</v>
      </c>
      <c r="E7" s="160" t="s">
        <v>45</v>
      </c>
      <c r="F7" s="137" t="s">
        <v>119</v>
      </c>
      <c r="G7" s="137" t="s">
        <v>107</v>
      </c>
      <c r="H7" s="139">
        <v>1.73</v>
      </c>
      <c r="I7" s="18">
        <f>L7/16.5</f>
        <v>60.606060606060609</v>
      </c>
      <c r="J7" s="165" t="s">
        <v>48</v>
      </c>
      <c r="K7" s="20" t="s">
        <v>49</v>
      </c>
      <c r="L7" s="3">
        <f>I2</f>
        <v>1000</v>
      </c>
      <c r="M7" s="2">
        <f t="shared" ref="M7:M9" si="0">IF(K7="w",(H7-1)*I7,-I7)</f>
        <v>-60.606060606060609</v>
      </c>
      <c r="N7" s="2">
        <f t="shared" ref="N7:N9" si="1">IF(K7="w",(M7/100*2),0)</f>
        <v>0</v>
      </c>
      <c r="O7" s="16">
        <f t="shared" ref="O7:O9" si="2">L7+M7</f>
        <v>939.39393939393938</v>
      </c>
    </row>
    <row r="8" spans="2:15" x14ac:dyDescent="0.3">
      <c r="B8" s="15">
        <v>2</v>
      </c>
      <c r="C8" s="135">
        <f t="shared" ref="C8:C37" si="3">C7+1</f>
        <v>45840</v>
      </c>
      <c r="D8" s="144" t="s">
        <v>68</v>
      </c>
      <c r="E8" s="161"/>
      <c r="F8" s="145"/>
      <c r="G8" s="145"/>
      <c r="H8" s="147"/>
      <c r="I8" s="162">
        <v>0</v>
      </c>
      <c r="J8" s="149"/>
      <c r="K8" s="163"/>
      <c r="L8" s="164">
        <f t="shared" ref="L8:L9" si="4">O7</f>
        <v>939.39393939393938</v>
      </c>
      <c r="M8" s="151">
        <f t="shared" si="0"/>
        <v>0</v>
      </c>
      <c r="N8" s="151">
        <f t="shared" si="1"/>
        <v>0</v>
      </c>
      <c r="O8" s="164">
        <f t="shared" si="2"/>
        <v>939.39393939393938</v>
      </c>
    </row>
    <row r="9" spans="2:15" x14ac:dyDescent="0.3">
      <c r="B9" s="15">
        <v>3</v>
      </c>
      <c r="C9" s="135">
        <f t="shared" si="3"/>
        <v>45841</v>
      </c>
      <c r="D9" s="144" t="s">
        <v>68</v>
      </c>
      <c r="E9" s="161"/>
      <c r="F9" s="145"/>
      <c r="G9" s="145"/>
      <c r="H9" s="147"/>
      <c r="I9" s="162">
        <v>0</v>
      </c>
      <c r="J9" s="149"/>
      <c r="K9" s="163"/>
      <c r="L9" s="164">
        <f t="shared" si="4"/>
        <v>939.39393939393938</v>
      </c>
      <c r="M9" s="151">
        <f t="shared" si="0"/>
        <v>0</v>
      </c>
      <c r="N9" s="151">
        <f t="shared" si="1"/>
        <v>0</v>
      </c>
      <c r="O9" s="164">
        <f t="shared" si="2"/>
        <v>939.39393939393938</v>
      </c>
    </row>
    <row r="10" spans="2:15" x14ac:dyDescent="0.3">
      <c r="B10" s="15">
        <v>4</v>
      </c>
      <c r="C10" s="14">
        <f t="shared" si="3"/>
        <v>45842</v>
      </c>
      <c r="D10" s="136" t="s">
        <v>67</v>
      </c>
      <c r="E10" s="160" t="s">
        <v>120</v>
      </c>
      <c r="F10" s="137" t="s">
        <v>61</v>
      </c>
      <c r="G10" s="137" t="s">
        <v>121</v>
      </c>
      <c r="H10" s="139">
        <v>2.1</v>
      </c>
      <c r="I10" s="18">
        <f t="shared" ref="I10:I37" si="5">L10/16.5</f>
        <v>56.93296602387511</v>
      </c>
      <c r="J10" s="165" t="s">
        <v>72</v>
      </c>
      <c r="K10" s="20" t="s">
        <v>64</v>
      </c>
      <c r="L10" s="3">
        <f t="shared" ref="L10:L12" si="6">O9</f>
        <v>939.39393939393938</v>
      </c>
      <c r="M10" s="2">
        <f t="shared" ref="M10:M13" si="7">IF(K10="w",(H10-1)*I10,-I10)</f>
        <v>62.62626262626263</v>
      </c>
      <c r="N10" s="2">
        <f t="shared" ref="N10:N13" si="8">IF(K10="w",(M10/100*2),0)</f>
        <v>1.2525252525252526</v>
      </c>
      <c r="O10" s="16">
        <f t="shared" ref="O10:O13" si="9">L10+M10</f>
        <v>1002.020202020202</v>
      </c>
    </row>
    <row r="11" spans="2:15" x14ac:dyDescent="0.3">
      <c r="B11" s="15">
        <v>5</v>
      </c>
      <c r="C11" s="14">
        <f t="shared" si="3"/>
        <v>45843</v>
      </c>
      <c r="D11" s="136" t="s">
        <v>67</v>
      </c>
      <c r="E11" s="160" t="s">
        <v>122</v>
      </c>
      <c r="F11" s="137" t="s">
        <v>61</v>
      </c>
      <c r="G11" s="137" t="s">
        <v>123</v>
      </c>
      <c r="H11" s="139">
        <v>1.66</v>
      </c>
      <c r="I11" s="18">
        <f t="shared" si="5"/>
        <v>60.728497092133452</v>
      </c>
      <c r="J11" s="165" t="s">
        <v>126</v>
      </c>
      <c r="K11" s="20" t="s">
        <v>64</v>
      </c>
      <c r="L11" s="3">
        <f t="shared" si="6"/>
        <v>1002.020202020202</v>
      </c>
      <c r="M11" s="2">
        <f t="shared" si="7"/>
        <v>40.080808080808076</v>
      </c>
      <c r="N11" s="2">
        <f t="shared" si="8"/>
        <v>0.80161616161616156</v>
      </c>
      <c r="O11" s="16">
        <f t="shared" si="9"/>
        <v>1042.1010101010099</v>
      </c>
    </row>
    <row r="12" spans="2:15" x14ac:dyDescent="0.3">
      <c r="B12" s="15">
        <v>6</v>
      </c>
      <c r="C12" s="14">
        <f t="shared" si="3"/>
        <v>45844</v>
      </c>
      <c r="D12" s="144" t="s">
        <v>68</v>
      </c>
      <c r="E12" s="161"/>
      <c r="F12" s="145"/>
      <c r="G12" s="145"/>
      <c r="H12" s="147"/>
      <c r="I12" s="162">
        <v>0</v>
      </c>
      <c r="J12" s="149"/>
      <c r="K12" s="163"/>
      <c r="L12" s="164">
        <f t="shared" si="6"/>
        <v>1042.1010101010099</v>
      </c>
      <c r="M12" s="151">
        <f t="shared" ref="M12" si="10">IF(K12="w",(H12-1)*I12,-I12)</f>
        <v>0</v>
      </c>
      <c r="N12" s="151">
        <f t="shared" ref="N12" si="11">IF(K12="w",(M12/100*2),0)</f>
        <v>0</v>
      </c>
      <c r="O12" s="164">
        <f t="shared" ref="O12" si="12">L12+M12</f>
        <v>1042.1010101010099</v>
      </c>
    </row>
    <row r="13" spans="2:15" x14ac:dyDescent="0.3">
      <c r="B13" s="15">
        <v>7</v>
      </c>
      <c r="C13" s="14">
        <f t="shared" si="3"/>
        <v>45845</v>
      </c>
      <c r="D13" s="144" t="s">
        <v>68</v>
      </c>
      <c r="E13" s="161"/>
      <c r="F13" s="145"/>
      <c r="G13" s="145"/>
      <c r="H13" s="147"/>
      <c r="I13" s="162">
        <v>0</v>
      </c>
      <c r="J13" s="149"/>
      <c r="K13" s="163"/>
      <c r="L13" s="164">
        <f t="shared" ref="L13" si="13">O12</f>
        <v>1042.1010101010099</v>
      </c>
      <c r="M13" s="151">
        <f t="shared" si="7"/>
        <v>0</v>
      </c>
      <c r="N13" s="151">
        <f t="shared" si="8"/>
        <v>0</v>
      </c>
      <c r="O13" s="164">
        <f t="shared" si="9"/>
        <v>1042.1010101010099</v>
      </c>
    </row>
    <row r="14" spans="2:15" x14ac:dyDescent="0.3">
      <c r="B14" s="15">
        <v>8</v>
      </c>
      <c r="C14" s="14">
        <f t="shared" si="3"/>
        <v>45846</v>
      </c>
      <c r="D14" s="136" t="s">
        <v>67</v>
      </c>
      <c r="E14" s="160" t="s">
        <v>124</v>
      </c>
      <c r="F14" s="137" t="s">
        <v>61</v>
      </c>
      <c r="G14" s="137" t="s">
        <v>121</v>
      </c>
      <c r="H14" s="139">
        <v>1.68</v>
      </c>
      <c r="I14" s="18">
        <f t="shared" si="5"/>
        <v>63.157636975818782</v>
      </c>
      <c r="J14" s="165" t="s">
        <v>59</v>
      </c>
      <c r="K14" s="20" t="s">
        <v>64</v>
      </c>
      <c r="L14" s="3">
        <f t="shared" ref="L14:L24" si="14">O13</f>
        <v>1042.1010101010099</v>
      </c>
      <c r="M14" s="2">
        <f t="shared" ref="M14:M24" si="15">IF(K14="w",(H14-1)*I14,-I14)</f>
        <v>42.947193143556767</v>
      </c>
      <c r="N14" s="2">
        <f t="shared" ref="N14:N24" si="16">IF(K14="w",(M14/100*2),0)</f>
        <v>0.85894386287113533</v>
      </c>
      <c r="O14" s="16">
        <f t="shared" ref="O14:O24" si="17">L14+M14</f>
        <v>1085.0482032445666</v>
      </c>
    </row>
    <row r="15" spans="2:15" x14ac:dyDescent="0.3">
      <c r="B15" s="15">
        <v>9</v>
      </c>
      <c r="C15" s="14">
        <f t="shared" si="3"/>
        <v>45847</v>
      </c>
      <c r="D15" s="136" t="s">
        <v>67</v>
      </c>
      <c r="E15" s="160" t="s">
        <v>60</v>
      </c>
      <c r="F15" s="137" t="s">
        <v>125</v>
      </c>
      <c r="G15" s="137" t="s">
        <v>62</v>
      </c>
      <c r="H15" s="139">
        <v>1.69</v>
      </c>
      <c r="I15" s="18">
        <f t="shared" si="5"/>
        <v>65.760497166337373</v>
      </c>
      <c r="J15" s="165" t="s">
        <v>63</v>
      </c>
      <c r="K15" s="20" t="s">
        <v>64</v>
      </c>
      <c r="L15" s="3">
        <f t="shared" si="14"/>
        <v>1085.0482032445666</v>
      </c>
      <c r="M15" s="2">
        <f t="shared" si="15"/>
        <v>45.374743044772785</v>
      </c>
      <c r="N15" s="2">
        <f t="shared" si="16"/>
        <v>0.90749486089545572</v>
      </c>
      <c r="O15" s="16">
        <f t="shared" si="17"/>
        <v>1130.4229462893393</v>
      </c>
    </row>
    <row r="16" spans="2:15" x14ac:dyDescent="0.3">
      <c r="B16" s="15">
        <v>10</v>
      </c>
      <c r="C16" s="14">
        <f t="shared" si="3"/>
        <v>45848</v>
      </c>
      <c r="D16" s="144" t="s">
        <v>68</v>
      </c>
      <c r="E16" s="161"/>
      <c r="F16" s="145"/>
      <c r="G16" s="145"/>
      <c r="H16" s="147"/>
      <c r="I16" s="162">
        <v>0</v>
      </c>
      <c r="J16" s="149"/>
      <c r="K16" s="163"/>
      <c r="L16" s="164">
        <f t="shared" si="14"/>
        <v>1130.4229462893393</v>
      </c>
      <c r="M16" s="151">
        <f t="shared" si="15"/>
        <v>0</v>
      </c>
      <c r="N16" s="151">
        <f t="shared" si="16"/>
        <v>0</v>
      </c>
      <c r="O16" s="164">
        <f t="shared" si="17"/>
        <v>1130.4229462893393</v>
      </c>
    </row>
    <row r="17" spans="2:15" x14ac:dyDescent="0.3">
      <c r="B17" s="15">
        <v>11</v>
      </c>
      <c r="C17" s="14">
        <f t="shared" si="3"/>
        <v>45849</v>
      </c>
      <c r="D17" s="144" t="s">
        <v>68</v>
      </c>
      <c r="E17" s="161"/>
      <c r="F17" s="145"/>
      <c r="G17" s="145"/>
      <c r="H17" s="147"/>
      <c r="I17" s="162">
        <v>0</v>
      </c>
      <c r="J17" s="149"/>
      <c r="K17" s="163"/>
      <c r="L17" s="164">
        <f t="shared" ref="L17:L19" si="18">O16</f>
        <v>1130.4229462893393</v>
      </c>
      <c r="M17" s="151">
        <f t="shared" ref="M17:M19" si="19">IF(K17="w",(H17-1)*I17,-I17)</f>
        <v>0</v>
      </c>
      <c r="N17" s="151">
        <f t="shared" ref="N17:N19" si="20">IF(K17="w",(M17/100*2),0)</f>
        <v>0</v>
      </c>
      <c r="O17" s="164">
        <f t="shared" ref="O17:O19" si="21">L17+M17</f>
        <v>1130.4229462893393</v>
      </c>
    </row>
    <row r="18" spans="2:15" x14ac:dyDescent="0.3">
      <c r="B18" s="15">
        <v>12</v>
      </c>
      <c r="C18" s="14">
        <f t="shared" si="3"/>
        <v>45850</v>
      </c>
      <c r="D18" s="144" t="s">
        <v>68</v>
      </c>
      <c r="E18" s="161"/>
      <c r="F18" s="145"/>
      <c r="G18" s="145"/>
      <c r="H18" s="147"/>
      <c r="I18" s="162">
        <v>0</v>
      </c>
      <c r="J18" s="149"/>
      <c r="K18" s="163"/>
      <c r="L18" s="164">
        <f t="shared" si="18"/>
        <v>1130.4229462893393</v>
      </c>
      <c r="M18" s="151">
        <f t="shared" si="19"/>
        <v>0</v>
      </c>
      <c r="N18" s="151">
        <f t="shared" si="20"/>
        <v>0</v>
      </c>
      <c r="O18" s="164">
        <f t="shared" si="21"/>
        <v>1130.4229462893393</v>
      </c>
    </row>
    <row r="19" spans="2:15" x14ac:dyDescent="0.3">
      <c r="B19" s="15">
        <v>13</v>
      </c>
      <c r="C19" s="14">
        <f t="shared" si="3"/>
        <v>45851</v>
      </c>
      <c r="D19" s="136" t="s">
        <v>67</v>
      </c>
      <c r="E19" s="160" t="s">
        <v>65</v>
      </c>
      <c r="F19" s="137" t="s">
        <v>61</v>
      </c>
      <c r="G19" s="137" t="s">
        <v>62</v>
      </c>
      <c r="H19" s="139">
        <v>1.79</v>
      </c>
      <c r="I19" s="18">
        <f t="shared" si="5"/>
        <v>68.510481593293292</v>
      </c>
      <c r="J19" s="165" t="s">
        <v>66</v>
      </c>
      <c r="K19" s="20" t="s">
        <v>49</v>
      </c>
      <c r="L19" s="3">
        <f t="shared" si="18"/>
        <v>1130.4229462893393</v>
      </c>
      <c r="M19" s="2">
        <f t="shared" si="19"/>
        <v>-68.510481593293292</v>
      </c>
      <c r="N19" s="2">
        <f t="shared" si="20"/>
        <v>0</v>
      </c>
      <c r="O19" s="16">
        <f t="shared" si="21"/>
        <v>1061.9124646960461</v>
      </c>
    </row>
    <row r="20" spans="2:15" x14ac:dyDescent="0.3">
      <c r="B20" s="15">
        <v>14</v>
      </c>
      <c r="C20" s="14">
        <f t="shared" si="3"/>
        <v>45852</v>
      </c>
      <c r="D20" s="12" t="s">
        <v>69</v>
      </c>
      <c r="E20" s="4" t="s">
        <v>70</v>
      </c>
      <c r="F20" s="1" t="s">
        <v>76</v>
      </c>
      <c r="G20" s="1" t="s">
        <v>77</v>
      </c>
      <c r="H20" s="108">
        <v>1.6</v>
      </c>
      <c r="I20" s="18">
        <f t="shared" si="5"/>
        <v>64.358331193699769</v>
      </c>
      <c r="J20" s="5" t="s">
        <v>72</v>
      </c>
      <c r="K20" s="20" t="s">
        <v>64</v>
      </c>
      <c r="L20" s="3">
        <f t="shared" ref="L20" si="22">O19</f>
        <v>1061.9124646960461</v>
      </c>
      <c r="M20" s="2">
        <f t="shared" ref="M20" si="23">IF(K20="w",(H20-1)*I20,-I20)</f>
        <v>38.614998716219866</v>
      </c>
      <c r="N20" s="2">
        <f t="shared" ref="N20" si="24">IF(K20="w",(M20/100*2),0)</f>
        <v>0.77229997432439734</v>
      </c>
      <c r="O20" s="16">
        <f t="shared" ref="O20" si="25">L20+M20</f>
        <v>1100.5274634122659</v>
      </c>
    </row>
    <row r="21" spans="2:15" x14ac:dyDescent="0.3">
      <c r="B21" s="15">
        <v>15</v>
      </c>
      <c r="C21" s="14">
        <f t="shared" si="3"/>
        <v>45853</v>
      </c>
      <c r="D21" s="12" t="s">
        <v>74</v>
      </c>
      <c r="E21" s="4" t="s">
        <v>75</v>
      </c>
      <c r="F21" s="1" t="s">
        <v>119</v>
      </c>
      <c r="G21" s="1" t="s">
        <v>107</v>
      </c>
      <c r="H21" s="108">
        <v>1.72</v>
      </c>
      <c r="I21" s="18">
        <f t="shared" si="5"/>
        <v>66.698634146197932</v>
      </c>
      <c r="J21" s="5" t="s">
        <v>78</v>
      </c>
      <c r="K21" s="20" t="s">
        <v>64</v>
      </c>
      <c r="L21" s="3">
        <f t="shared" si="14"/>
        <v>1100.5274634122659</v>
      </c>
      <c r="M21" s="2">
        <f t="shared" si="15"/>
        <v>48.023016585262511</v>
      </c>
      <c r="N21" s="2">
        <f t="shared" si="16"/>
        <v>0.96046033170525025</v>
      </c>
      <c r="O21" s="16">
        <f t="shared" si="17"/>
        <v>1148.5504799975283</v>
      </c>
    </row>
    <row r="22" spans="2:15" x14ac:dyDescent="0.3">
      <c r="B22" s="15">
        <v>16</v>
      </c>
      <c r="C22" s="14">
        <f t="shared" si="3"/>
        <v>45854</v>
      </c>
      <c r="D22" s="12" t="s">
        <v>79</v>
      </c>
      <c r="E22" s="4" t="s">
        <v>80</v>
      </c>
      <c r="F22" s="1" t="s">
        <v>125</v>
      </c>
      <c r="G22" s="1" t="s">
        <v>127</v>
      </c>
      <c r="H22" s="108">
        <v>2.2000000000000002</v>
      </c>
      <c r="I22" s="18">
        <f t="shared" si="5"/>
        <v>69.609119999850208</v>
      </c>
      <c r="J22" s="5" t="s">
        <v>72</v>
      </c>
      <c r="K22" s="20" t="s">
        <v>49</v>
      </c>
      <c r="L22" s="3">
        <f t="shared" si="14"/>
        <v>1148.5504799975283</v>
      </c>
      <c r="M22" s="2">
        <f t="shared" si="15"/>
        <v>-69.609119999850208</v>
      </c>
      <c r="N22" s="2">
        <f t="shared" si="16"/>
        <v>0</v>
      </c>
      <c r="O22" s="16">
        <f t="shared" si="17"/>
        <v>1078.9413599976781</v>
      </c>
    </row>
    <row r="23" spans="2:15" x14ac:dyDescent="0.3">
      <c r="B23" s="15">
        <v>17</v>
      </c>
      <c r="C23" s="14">
        <f t="shared" si="3"/>
        <v>45855</v>
      </c>
      <c r="D23" s="12" t="s">
        <v>96</v>
      </c>
      <c r="E23" s="4" t="s">
        <v>128</v>
      </c>
      <c r="F23" s="1" t="s">
        <v>83</v>
      </c>
      <c r="G23" s="1" t="s">
        <v>129</v>
      </c>
      <c r="H23" s="108">
        <v>1.88</v>
      </c>
      <c r="I23" s="18">
        <f t="shared" si="5"/>
        <v>65.390385454404736</v>
      </c>
      <c r="J23" s="5" t="s">
        <v>73</v>
      </c>
      <c r="K23" s="20" t="s">
        <v>49</v>
      </c>
      <c r="L23" s="3">
        <f t="shared" si="14"/>
        <v>1078.9413599976781</v>
      </c>
      <c r="M23" s="2">
        <f t="shared" si="15"/>
        <v>-65.390385454404736</v>
      </c>
      <c r="N23" s="2">
        <f t="shared" si="16"/>
        <v>0</v>
      </c>
      <c r="O23" s="16">
        <f t="shared" si="17"/>
        <v>1013.5509745432734</v>
      </c>
    </row>
    <row r="24" spans="2:15" x14ac:dyDescent="0.3">
      <c r="B24" s="15">
        <v>18</v>
      </c>
      <c r="C24" s="14">
        <f t="shared" si="3"/>
        <v>45856</v>
      </c>
      <c r="D24" s="12" t="s">
        <v>88</v>
      </c>
      <c r="E24" s="4" t="s">
        <v>130</v>
      </c>
      <c r="F24" s="1" t="s">
        <v>119</v>
      </c>
      <c r="G24" s="1" t="s">
        <v>107</v>
      </c>
      <c r="H24" s="108">
        <v>1.74</v>
      </c>
      <c r="I24" s="18">
        <f t="shared" si="5"/>
        <v>61.427331790501412</v>
      </c>
      <c r="J24" s="5" t="s">
        <v>103</v>
      </c>
      <c r="K24" s="20" t="s">
        <v>64</v>
      </c>
      <c r="L24" s="3">
        <f t="shared" si="14"/>
        <v>1013.5509745432734</v>
      </c>
      <c r="M24" s="2">
        <f t="shared" si="15"/>
        <v>45.456225524971046</v>
      </c>
      <c r="N24" s="2">
        <f t="shared" si="16"/>
        <v>0.90912451049942089</v>
      </c>
      <c r="O24" s="16">
        <f t="shared" si="17"/>
        <v>1059.0072000682444</v>
      </c>
    </row>
    <row r="25" spans="2:15" x14ac:dyDescent="0.3">
      <c r="B25" s="15">
        <v>19</v>
      </c>
      <c r="C25" s="14">
        <f t="shared" si="3"/>
        <v>45857</v>
      </c>
      <c r="D25" s="12" t="s">
        <v>69</v>
      </c>
      <c r="E25" s="4" t="s">
        <v>131</v>
      </c>
      <c r="F25" s="1" t="s">
        <v>76</v>
      </c>
      <c r="G25" s="1" t="s">
        <v>77</v>
      </c>
      <c r="H25" s="108">
        <v>1.85</v>
      </c>
      <c r="I25" s="18">
        <f t="shared" si="5"/>
        <v>64.182254549590567</v>
      </c>
      <c r="J25" s="5" t="s">
        <v>132</v>
      </c>
      <c r="K25" s="20" t="s">
        <v>49</v>
      </c>
      <c r="L25" s="3">
        <f t="shared" ref="L25:L36" si="26">O24</f>
        <v>1059.0072000682444</v>
      </c>
      <c r="M25" s="2">
        <f t="shared" ref="M25:M36" si="27">IF(K25="w",(H25-1)*I25,-I25)</f>
        <v>-64.182254549590567</v>
      </c>
      <c r="N25" s="2">
        <f t="shared" ref="N25:N36" si="28">IF(K25="w",(M25/100*2),0)</f>
        <v>0</v>
      </c>
      <c r="O25" s="16">
        <f t="shared" ref="O25:O36" si="29">L25+M25</f>
        <v>994.82494551865386</v>
      </c>
    </row>
    <row r="26" spans="2:15" x14ac:dyDescent="0.3">
      <c r="B26" s="15">
        <v>20</v>
      </c>
      <c r="C26" s="14">
        <f t="shared" si="3"/>
        <v>45858</v>
      </c>
      <c r="D26" s="12" t="s">
        <v>69</v>
      </c>
      <c r="E26" s="4" t="s">
        <v>133</v>
      </c>
      <c r="F26" s="1" t="s">
        <v>119</v>
      </c>
      <c r="G26" s="1" t="s">
        <v>107</v>
      </c>
      <c r="H26" s="108">
        <v>1.82</v>
      </c>
      <c r="I26" s="18">
        <f t="shared" si="5"/>
        <v>60.29242094052448</v>
      </c>
      <c r="J26" s="5" t="s">
        <v>134</v>
      </c>
      <c r="K26" s="20" t="s">
        <v>49</v>
      </c>
      <c r="L26" s="3">
        <f t="shared" si="26"/>
        <v>994.82494551865386</v>
      </c>
      <c r="M26" s="2">
        <f t="shared" si="27"/>
        <v>-60.29242094052448</v>
      </c>
      <c r="N26" s="2">
        <f t="shared" si="28"/>
        <v>0</v>
      </c>
      <c r="O26" s="16">
        <f t="shared" si="29"/>
        <v>934.53252457812937</v>
      </c>
    </row>
    <row r="27" spans="2:15" x14ac:dyDescent="0.3">
      <c r="B27" s="15">
        <v>21</v>
      </c>
      <c r="C27" s="14">
        <f t="shared" si="3"/>
        <v>45859</v>
      </c>
      <c r="D27" s="12" t="s">
        <v>69</v>
      </c>
      <c r="E27" s="4" t="s">
        <v>91</v>
      </c>
      <c r="F27" s="1" t="s">
        <v>119</v>
      </c>
      <c r="G27" s="1" t="s">
        <v>107</v>
      </c>
      <c r="H27" s="108">
        <v>1.62</v>
      </c>
      <c r="I27" s="18">
        <f t="shared" si="5"/>
        <v>56.638334822916931</v>
      </c>
      <c r="J27" s="5" t="s">
        <v>78</v>
      </c>
      <c r="K27" s="20" t="s">
        <v>64</v>
      </c>
      <c r="L27" s="3">
        <f t="shared" si="26"/>
        <v>934.53252457812937</v>
      </c>
      <c r="M27" s="2">
        <f t="shared" si="27"/>
        <v>35.115767590208506</v>
      </c>
      <c r="N27" s="2">
        <f t="shared" si="28"/>
        <v>0.70231535180417015</v>
      </c>
      <c r="O27" s="16">
        <f t="shared" si="29"/>
        <v>969.64829216833789</v>
      </c>
    </row>
    <row r="28" spans="2:15" x14ac:dyDescent="0.3">
      <c r="B28" s="15">
        <v>22</v>
      </c>
      <c r="C28" s="14">
        <f t="shared" si="3"/>
        <v>45860</v>
      </c>
      <c r="D28" s="12" t="s">
        <v>74</v>
      </c>
      <c r="E28" s="4" t="s">
        <v>136</v>
      </c>
      <c r="F28" s="1" t="s">
        <v>76</v>
      </c>
      <c r="G28" s="1" t="s">
        <v>77</v>
      </c>
      <c r="H28" s="108">
        <v>1.92</v>
      </c>
      <c r="I28" s="18">
        <f t="shared" si="5"/>
        <v>58.76656316171745</v>
      </c>
      <c r="J28" s="5" t="s">
        <v>95</v>
      </c>
      <c r="K28" s="20" t="s">
        <v>64</v>
      </c>
      <c r="L28" s="3">
        <f t="shared" si="26"/>
        <v>969.64829216833789</v>
      </c>
      <c r="M28" s="2">
        <f t="shared" si="27"/>
        <v>54.065238108780051</v>
      </c>
      <c r="N28" s="2">
        <f t="shared" si="28"/>
        <v>1.0813047621756011</v>
      </c>
      <c r="O28" s="16">
        <f t="shared" si="29"/>
        <v>1023.7135302771179</v>
      </c>
    </row>
    <row r="29" spans="2:15" x14ac:dyDescent="0.3">
      <c r="B29" s="15">
        <v>23</v>
      </c>
      <c r="C29" s="14">
        <f t="shared" si="3"/>
        <v>45861</v>
      </c>
      <c r="D29" s="12" t="s">
        <v>79</v>
      </c>
      <c r="E29" s="4" t="s">
        <v>137</v>
      </c>
      <c r="F29" s="1" t="s">
        <v>76</v>
      </c>
      <c r="G29" s="1" t="s">
        <v>77</v>
      </c>
      <c r="H29" s="108">
        <v>1.72</v>
      </c>
      <c r="I29" s="18">
        <f t="shared" si="5"/>
        <v>62.043244259219264</v>
      </c>
      <c r="J29" s="5" t="s">
        <v>135</v>
      </c>
      <c r="K29" s="20" t="s">
        <v>49</v>
      </c>
      <c r="L29" s="3">
        <f t="shared" si="26"/>
        <v>1023.7135302771179</v>
      </c>
      <c r="M29" s="2">
        <f t="shared" si="27"/>
        <v>-62.043244259219264</v>
      </c>
      <c r="N29" s="2">
        <f t="shared" si="28"/>
        <v>0</v>
      </c>
      <c r="O29" s="16">
        <f t="shared" si="29"/>
        <v>961.67028601789866</v>
      </c>
    </row>
    <row r="30" spans="2:15" x14ac:dyDescent="0.3">
      <c r="B30" s="15">
        <v>24</v>
      </c>
      <c r="C30" s="14">
        <f t="shared" si="3"/>
        <v>45862</v>
      </c>
      <c r="D30" s="12" t="s">
        <v>96</v>
      </c>
      <c r="E30" s="4" t="s">
        <v>138</v>
      </c>
      <c r="F30" s="1" t="s">
        <v>76</v>
      </c>
      <c r="G30" s="1" t="s">
        <v>77</v>
      </c>
      <c r="H30" s="108">
        <v>1.78</v>
      </c>
      <c r="I30" s="18">
        <f t="shared" si="5"/>
        <v>58.283047637448405</v>
      </c>
      <c r="J30" s="5" t="s">
        <v>87</v>
      </c>
      <c r="K30" s="20" t="s">
        <v>64</v>
      </c>
      <c r="L30" s="3">
        <f t="shared" si="26"/>
        <v>961.67028601789866</v>
      </c>
      <c r="M30" s="2">
        <f t="shared" si="27"/>
        <v>45.460777157209755</v>
      </c>
      <c r="N30" s="2">
        <f t="shared" si="28"/>
        <v>0.90921554314419506</v>
      </c>
      <c r="O30" s="16">
        <f t="shared" si="29"/>
        <v>1007.1310631751085</v>
      </c>
    </row>
    <row r="31" spans="2:15" x14ac:dyDescent="0.3">
      <c r="B31" s="15">
        <v>25</v>
      </c>
      <c r="C31" s="14">
        <f t="shared" si="3"/>
        <v>45863</v>
      </c>
      <c r="D31" s="12" t="s">
        <v>139</v>
      </c>
      <c r="E31" s="4" t="s">
        <v>140</v>
      </c>
      <c r="F31" s="1" t="s">
        <v>61</v>
      </c>
      <c r="G31" s="1" t="s">
        <v>141</v>
      </c>
      <c r="H31" s="108">
        <v>1.65</v>
      </c>
      <c r="I31" s="18">
        <f t="shared" si="5"/>
        <v>61.038246253036874</v>
      </c>
      <c r="J31" s="5" t="s">
        <v>126</v>
      </c>
      <c r="K31" s="20" t="s">
        <v>64</v>
      </c>
      <c r="L31" s="3">
        <f t="shared" si="26"/>
        <v>1007.1310631751085</v>
      </c>
      <c r="M31" s="2">
        <f t="shared" si="27"/>
        <v>39.674860064473961</v>
      </c>
      <c r="N31" s="2">
        <f t="shared" si="28"/>
        <v>0.7934972012894792</v>
      </c>
      <c r="O31" s="16">
        <f t="shared" si="29"/>
        <v>1046.8059232395824</v>
      </c>
    </row>
    <row r="32" spans="2:15" x14ac:dyDescent="0.3">
      <c r="B32" s="15">
        <v>26</v>
      </c>
      <c r="C32" s="14">
        <f t="shared" si="3"/>
        <v>45864</v>
      </c>
      <c r="D32" s="12" t="s">
        <v>69</v>
      </c>
      <c r="E32" s="4" t="s">
        <v>142</v>
      </c>
      <c r="F32" s="1" t="s">
        <v>109</v>
      </c>
      <c r="G32" s="1" t="s">
        <v>110</v>
      </c>
      <c r="H32" s="108">
        <v>1.77</v>
      </c>
      <c r="I32" s="18">
        <f t="shared" si="5"/>
        <v>63.44278322664136</v>
      </c>
      <c r="J32" s="5" t="s">
        <v>134</v>
      </c>
      <c r="K32" s="20" t="s">
        <v>64</v>
      </c>
      <c r="L32" s="3">
        <f t="shared" si="26"/>
        <v>1046.8059232395824</v>
      </c>
      <c r="M32" s="2">
        <f t="shared" si="27"/>
        <v>48.850943084513851</v>
      </c>
      <c r="N32" s="2">
        <f t="shared" si="28"/>
        <v>0.97701886169027707</v>
      </c>
      <c r="O32" s="16">
        <f t="shared" si="29"/>
        <v>1095.6568663240962</v>
      </c>
    </row>
    <row r="33" spans="2:15" x14ac:dyDescent="0.3">
      <c r="B33" s="15">
        <v>27</v>
      </c>
      <c r="C33" s="14">
        <f t="shared" si="3"/>
        <v>45865</v>
      </c>
      <c r="D33" s="12" t="s">
        <v>69</v>
      </c>
      <c r="E33" s="4" t="s">
        <v>143</v>
      </c>
      <c r="F33" s="1" t="s">
        <v>61</v>
      </c>
      <c r="G33" s="1" t="s">
        <v>144</v>
      </c>
      <c r="H33" s="108">
        <v>1.8</v>
      </c>
      <c r="I33" s="18">
        <f t="shared" si="5"/>
        <v>66.403446443884619</v>
      </c>
      <c r="J33" s="5" t="s">
        <v>103</v>
      </c>
      <c r="K33" s="20" t="s">
        <v>64</v>
      </c>
      <c r="L33" s="3">
        <f t="shared" si="26"/>
        <v>1095.6568663240962</v>
      </c>
      <c r="M33" s="2">
        <f t="shared" si="27"/>
        <v>53.122757155107699</v>
      </c>
      <c r="N33" s="2">
        <f t="shared" si="28"/>
        <v>1.0624551431021541</v>
      </c>
      <c r="O33" s="16">
        <f t="shared" si="29"/>
        <v>1148.7796234792038</v>
      </c>
    </row>
    <row r="34" spans="2:15" x14ac:dyDescent="0.3">
      <c r="B34" s="15">
        <v>28</v>
      </c>
      <c r="C34" s="14">
        <f t="shared" si="3"/>
        <v>45866</v>
      </c>
      <c r="D34" s="12" t="s">
        <v>69</v>
      </c>
      <c r="E34" s="4" t="s">
        <v>108</v>
      </c>
      <c r="F34" s="1" t="s">
        <v>76</v>
      </c>
      <c r="G34" s="1" t="s">
        <v>77</v>
      </c>
      <c r="H34" s="108">
        <v>1.63</v>
      </c>
      <c r="I34" s="18">
        <f t="shared" si="5"/>
        <v>69.623007483588111</v>
      </c>
      <c r="J34" s="5" t="s">
        <v>111</v>
      </c>
      <c r="K34" s="20" t="s">
        <v>64</v>
      </c>
      <c r="L34" s="3">
        <f t="shared" si="26"/>
        <v>1148.7796234792038</v>
      </c>
      <c r="M34" s="2">
        <f t="shared" si="27"/>
        <v>43.8624947146605</v>
      </c>
      <c r="N34" s="2">
        <f t="shared" si="28"/>
        <v>0.87724989429320999</v>
      </c>
      <c r="O34" s="16">
        <f t="shared" si="29"/>
        <v>1192.6421181938642</v>
      </c>
    </row>
    <row r="35" spans="2:15" x14ac:dyDescent="0.3">
      <c r="B35" s="15">
        <v>29</v>
      </c>
      <c r="C35" s="14">
        <f t="shared" si="3"/>
        <v>45867</v>
      </c>
      <c r="D35" s="12" t="s">
        <v>74</v>
      </c>
      <c r="E35" s="4" t="s">
        <v>145</v>
      </c>
      <c r="F35" s="1" t="s">
        <v>76</v>
      </c>
      <c r="G35" s="1" t="s">
        <v>77</v>
      </c>
      <c r="H35" s="108">
        <v>2.1800000000000002</v>
      </c>
      <c r="I35" s="18">
        <f t="shared" si="5"/>
        <v>72.281340496597835</v>
      </c>
      <c r="J35" s="5" t="s">
        <v>135</v>
      </c>
      <c r="K35" s="20" t="s">
        <v>49</v>
      </c>
      <c r="L35" s="3">
        <f t="shared" si="26"/>
        <v>1192.6421181938642</v>
      </c>
      <c r="M35" s="2">
        <f t="shared" si="27"/>
        <v>-72.281340496597835</v>
      </c>
      <c r="N35" s="2">
        <f t="shared" si="28"/>
        <v>0</v>
      </c>
      <c r="O35" s="16">
        <f t="shared" si="29"/>
        <v>1120.3607776972665</v>
      </c>
    </row>
    <row r="36" spans="2:15" x14ac:dyDescent="0.3">
      <c r="B36" s="15">
        <v>30</v>
      </c>
      <c r="C36" s="14">
        <f t="shared" si="3"/>
        <v>45868</v>
      </c>
      <c r="D36" s="12" t="s">
        <v>74</v>
      </c>
      <c r="E36" s="4" t="s">
        <v>146</v>
      </c>
      <c r="F36" s="1" t="s">
        <v>76</v>
      </c>
      <c r="G36" s="1" t="s">
        <v>77</v>
      </c>
      <c r="H36" s="108">
        <v>1.67</v>
      </c>
      <c r="I36" s="18">
        <f t="shared" si="5"/>
        <v>67.900653193773721</v>
      </c>
      <c r="J36" s="5" t="s">
        <v>87</v>
      </c>
      <c r="K36" s="20" t="s">
        <v>64</v>
      </c>
      <c r="L36" s="3">
        <f t="shared" si="26"/>
        <v>1120.3607776972665</v>
      </c>
      <c r="M36" s="2">
        <f t="shared" si="27"/>
        <v>45.493437639828386</v>
      </c>
      <c r="N36" s="2">
        <f t="shared" si="28"/>
        <v>0.90986875279656776</v>
      </c>
      <c r="O36" s="16">
        <f t="shared" si="29"/>
        <v>1165.854215337095</v>
      </c>
    </row>
    <row r="37" spans="2:15" x14ac:dyDescent="0.3">
      <c r="B37" s="15">
        <v>31</v>
      </c>
      <c r="C37" s="14">
        <f t="shared" si="3"/>
        <v>45869</v>
      </c>
      <c r="D37" s="12" t="s">
        <v>96</v>
      </c>
      <c r="E37" s="4" t="s">
        <v>115</v>
      </c>
      <c r="F37" s="1" t="s">
        <v>125</v>
      </c>
      <c r="G37" s="1" t="s">
        <v>116</v>
      </c>
      <c r="H37" s="108">
        <v>1.67</v>
      </c>
      <c r="I37" s="18">
        <f t="shared" si="5"/>
        <v>70.657831232551203</v>
      </c>
      <c r="J37" s="5" t="s">
        <v>52</v>
      </c>
      <c r="K37" s="20" t="s">
        <v>49</v>
      </c>
      <c r="L37" s="3">
        <f t="shared" ref="L37" si="30">O36</f>
        <v>1165.854215337095</v>
      </c>
      <c r="M37" s="2">
        <f t="shared" ref="M37" si="31">IF(K37="w",(H37-1)*I37,-I37)</f>
        <v>-70.657831232551203</v>
      </c>
      <c r="N37" s="2">
        <f t="shared" ref="N37" si="32">IF(K37="w",(M37/100*2),0)</f>
        <v>0</v>
      </c>
      <c r="O37" s="16">
        <f t="shared" ref="O37" si="33">L37+M37</f>
        <v>1095.1963841045438</v>
      </c>
    </row>
  </sheetData>
  <mergeCells count="1">
    <mergeCell ref="G2:G4"/>
  </mergeCells>
  <conditionalFormatting sqref="D7:H7 D8:D19 E10:H11 E14:H15 E19:H19">
    <cfRule type="containsBlanks" dxfId="10" priority="5">
      <formula>LEN(TRIM(D7))=0</formula>
    </cfRule>
  </conditionalFormatting>
  <conditionalFormatting sqref="D20:H37">
    <cfRule type="containsBlanks" dxfId="9" priority="6">
      <formula>LEN(TRIM(D20))=0</formula>
    </cfRule>
  </conditionalFormatting>
  <conditionalFormatting sqref="J7:K7 J10:K11 J14:K15 J19:K37">
    <cfRule type="containsBlanks" dxfId="8" priority="1">
      <formula>LEN(TRIM(J7))=0</formula>
    </cfRule>
  </conditionalFormatting>
  <conditionalFormatting sqref="K7 K10:K11 K14:K15 K19:K37">
    <cfRule type="cellIs" dxfId="7" priority="2" operator="equal">
      <formula>"D"</formula>
    </cfRule>
    <cfRule type="cellIs" dxfId="6" priority="3" operator="equal">
      <formula>"L"</formula>
    </cfRule>
    <cfRule type="cellIs" dxfId="5" priority="4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J26" sqref="J26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8" t="s">
        <v>147</v>
      </c>
    </row>
    <row r="4" spans="2:4" ht="21" customHeight="1" x14ac:dyDescent="0.3">
      <c r="B4" s="44" t="s">
        <v>0</v>
      </c>
      <c r="C4" s="44" t="s">
        <v>40</v>
      </c>
      <c r="D4" s="44" t="s">
        <v>41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'PGX5 - Results'!M7-'PGX5 - Results'!N7</f>
        <v>-60.606060606060609</v>
      </c>
      <c r="D6" s="46">
        <f>D5+C6</f>
        <v>-60.606060606060609</v>
      </c>
    </row>
    <row r="7" spans="2:4" x14ac:dyDescent="0.3">
      <c r="B7" s="47">
        <v>2</v>
      </c>
      <c r="C7" s="45">
        <f>'PGX5 - Results'!M8-'PGX5 - Results'!N8</f>
        <v>0</v>
      </c>
      <c r="D7" s="46">
        <f t="shared" ref="D7:D36" si="0">D6+C7</f>
        <v>-60.606060606060609</v>
      </c>
    </row>
    <row r="8" spans="2:4" x14ac:dyDescent="0.3">
      <c r="B8" s="47">
        <v>3</v>
      </c>
      <c r="C8" s="45">
        <f>'PGX5 - Results'!M9-'PGX5 - Results'!N9</f>
        <v>0</v>
      </c>
      <c r="D8" s="46">
        <f t="shared" si="0"/>
        <v>-60.606060606060609</v>
      </c>
    </row>
    <row r="9" spans="2:4" x14ac:dyDescent="0.3">
      <c r="B9" s="47">
        <v>4</v>
      </c>
      <c r="C9" s="45">
        <f>'PGX5 - Results'!M10-'PGX5 - Results'!N10</f>
        <v>61.373737373737377</v>
      </c>
      <c r="D9" s="46">
        <f t="shared" si="0"/>
        <v>0.76767676767676818</v>
      </c>
    </row>
    <row r="10" spans="2:4" x14ac:dyDescent="0.3">
      <c r="B10" s="47">
        <v>5</v>
      </c>
      <c r="C10" s="45">
        <f>'PGX5 - Results'!M11-'PGX5 - Results'!N11</f>
        <v>39.279191919191916</v>
      </c>
      <c r="D10" s="46">
        <f t="shared" si="0"/>
        <v>40.046868686868685</v>
      </c>
    </row>
    <row r="11" spans="2:4" x14ac:dyDescent="0.3">
      <c r="B11" s="47">
        <v>6</v>
      </c>
      <c r="C11" s="45">
        <f>'PGX5 - Results'!M12-'PGX5 - Results'!N12</f>
        <v>0</v>
      </c>
      <c r="D11" s="46">
        <f t="shared" si="0"/>
        <v>40.046868686868685</v>
      </c>
    </row>
    <row r="12" spans="2:4" x14ac:dyDescent="0.3">
      <c r="B12" s="47">
        <v>7</v>
      </c>
      <c r="C12" s="45">
        <f>'PGX5 - Results'!M13-'PGX5 - Results'!N13</f>
        <v>0</v>
      </c>
      <c r="D12" s="46">
        <f t="shared" si="0"/>
        <v>40.046868686868685</v>
      </c>
    </row>
    <row r="13" spans="2:4" x14ac:dyDescent="0.3">
      <c r="B13" s="47">
        <v>8</v>
      </c>
      <c r="C13" s="45">
        <f>'PGX5 - Results'!M14-'PGX5 - Results'!N14</f>
        <v>42.088249280685631</v>
      </c>
      <c r="D13" s="46">
        <f t="shared" si="0"/>
        <v>82.135117967554322</v>
      </c>
    </row>
    <row r="14" spans="2:4" x14ac:dyDescent="0.3">
      <c r="B14" s="47">
        <v>9</v>
      </c>
      <c r="C14" s="45">
        <f>'PGX5 - Results'!M15-'PGX5 - Results'!N15</f>
        <v>44.467248183877331</v>
      </c>
      <c r="D14" s="46">
        <f t="shared" si="0"/>
        <v>126.60236615143165</v>
      </c>
    </row>
    <row r="15" spans="2:4" x14ac:dyDescent="0.3">
      <c r="B15" s="47">
        <v>10</v>
      </c>
      <c r="C15" s="45">
        <f>'PGX5 - Results'!M16-'PGX5 - Results'!N16</f>
        <v>0</v>
      </c>
      <c r="D15" s="46">
        <f t="shared" si="0"/>
        <v>126.60236615143165</v>
      </c>
    </row>
    <row r="16" spans="2:4" x14ac:dyDescent="0.3">
      <c r="B16" s="47">
        <v>11</v>
      </c>
      <c r="C16" s="45">
        <f>'PGX5 - Results'!M17-'PGX5 - Results'!N17</f>
        <v>0</v>
      </c>
      <c r="D16" s="46">
        <f t="shared" si="0"/>
        <v>126.60236615143165</v>
      </c>
    </row>
    <row r="17" spans="2:4" x14ac:dyDescent="0.3">
      <c r="B17" s="47">
        <v>12</v>
      </c>
      <c r="C17" s="45">
        <f>'PGX5 - Results'!M18-'PGX5 - Results'!N18</f>
        <v>0</v>
      </c>
      <c r="D17" s="46">
        <f t="shared" si="0"/>
        <v>126.60236615143165</v>
      </c>
    </row>
    <row r="18" spans="2:4" x14ac:dyDescent="0.3">
      <c r="B18" s="47">
        <v>13</v>
      </c>
      <c r="C18" s="45">
        <f>'PGX5 - Results'!M19-'PGX5 - Results'!N19</f>
        <v>-68.510481593293292</v>
      </c>
      <c r="D18" s="46">
        <f t="shared" si="0"/>
        <v>58.091884558138361</v>
      </c>
    </row>
    <row r="19" spans="2:4" x14ac:dyDescent="0.3">
      <c r="B19" s="47">
        <v>14</v>
      </c>
      <c r="C19" s="45">
        <f>'PGX5 - Results'!M20-'PGX5 - Results'!N20</f>
        <v>37.842698741895468</v>
      </c>
      <c r="D19" s="46">
        <f t="shared" si="0"/>
        <v>95.934583300033836</v>
      </c>
    </row>
    <row r="20" spans="2:4" x14ac:dyDescent="0.3">
      <c r="B20" s="47">
        <v>15</v>
      </c>
      <c r="C20" s="45">
        <f>'PGX5 - Results'!M21-'PGX5 - Results'!N21</f>
        <v>47.062556253557261</v>
      </c>
      <c r="D20" s="46">
        <f t="shared" si="0"/>
        <v>142.9971395535911</v>
      </c>
    </row>
    <row r="21" spans="2:4" x14ac:dyDescent="0.3">
      <c r="B21" s="47">
        <v>16</v>
      </c>
      <c r="C21" s="45">
        <f>'PGX5 - Results'!M22-'PGX5 - Results'!N22</f>
        <v>-69.609119999850208</v>
      </c>
      <c r="D21" s="46">
        <f t="shared" si="0"/>
        <v>73.388019553740889</v>
      </c>
    </row>
    <row r="22" spans="2:4" x14ac:dyDescent="0.3">
      <c r="B22" s="47">
        <v>17</v>
      </c>
      <c r="C22" s="45">
        <f>'PGX5 - Results'!M23-'PGX5 - Results'!N23</f>
        <v>-65.390385454404736</v>
      </c>
      <c r="D22" s="46">
        <f t="shared" si="0"/>
        <v>7.9976340993361532</v>
      </c>
    </row>
    <row r="23" spans="2:4" x14ac:dyDescent="0.3">
      <c r="B23" s="47">
        <v>18</v>
      </c>
      <c r="C23" s="45">
        <f>'PGX5 - Results'!M24-'PGX5 - Results'!N24</f>
        <v>44.547101014471622</v>
      </c>
      <c r="D23" s="46">
        <f t="shared" si="0"/>
        <v>52.544735113807775</v>
      </c>
    </row>
    <row r="24" spans="2:4" x14ac:dyDescent="0.3">
      <c r="B24" s="47">
        <v>19</v>
      </c>
      <c r="C24" s="45">
        <f>'PGX5 - Results'!M25-'PGX5 - Results'!N25</f>
        <v>-64.182254549590567</v>
      </c>
      <c r="D24" s="46">
        <f t="shared" si="0"/>
        <v>-11.637519435782792</v>
      </c>
    </row>
    <row r="25" spans="2:4" x14ac:dyDescent="0.3">
      <c r="B25" s="47">
        <v>20</v>
      </c>
      <c r="C25" s="45">
        <f>'PGX5 - Results'!M26-'PGX5 - Results'!N26</f>
        <v>-60.29242094052448</v>
      </c>
      <c r="D25" s="46">
        <f t="shared" si="0"/>
        <v>-71.929940376307272</v>
      </c>
    </row>
    <row r="26" spans="2:4" x14ac:dyDescent="0.3">
      <c r="B26" s="47">
        <v>21</v>
      </c>
      <c r="C26" s="45">
        <f>'PGX5 - Results'!M27-'PGX5 - Results'!N27</f>
        <v>34.413452238404339</v>
      </c>
      <c r="D26" s="46">
        <f t="shared" si="0"/>
        <v>-37.516488137902932</v>
      </c>
    </row>
    <row r="27" spans="2:4" x14ac:dyDescent="0.3">
      <c r="B27" s="47">
        <v>22</v>
      </c>
      <c r="C27" s="45">
        <f>'PGX5 - Results'!M28-'PGX5 - Results'!N28</f>
        <v>52.983933346604452</v>
      </c>
      <c r="D27" s="46">
        <f t="shared" si="0"/>
        <v>15.46744520870152</v>
      </c>
    </row>
    <row r="28" spans="2:4" x14ac:dyDescent="0.3">
      <c r="B28" s="47">
        <v>23</v>
      </c>
      <c r="C28" s="45">
        <f>'PGX5 - Results'!M29-'PGX5 - Results'!N29</f>
        <v>-62.043244259219264</v>
      </c>
      <c r="D28" s="46">
        <f t="shared" si="0"/>
        <v>-46.575799050517745</v>
      </c>
    </row>
    <row r="29" spans="2:4" x14ac:dyDescent="0.3">
      <c r="B29" s="47">
        <v>24</v>
      </c>
      <c r="C29" s="45">
        <f>'PGX5 - Results'!M30-'PGX5 - Results'!N30</f>
        <v>44.551561614065562</v>
      </c>
      <c r="D29" s="46">
        <f t="shared" si="0"/>
        <v>-2.0242374364521822</v>
      </c>
    </row>
    <row r="30" spans="2:4" x14ac:dyDescent="0.3">
      <c r="B30" s="47">
        <v>25</v>
      </c>
      <c r="C30" s="45">
        <f>'PGX5 - Results'!M31-'PGX5 - Results'!N31</f>
        <v>38.881362863184485</v>
      </c>
      <c r="D30" s="46">
        <f t="shared" si="0"/>
        <v>36.857125426732303</v>
      </c>
    </row>
    <row r="31" spans="2:4" x14ac:dyDescent="0.3">
      <c r="B31" s="47">
        <v>26</v>
      </c>
      <c r="C31" s="45">
        <f>'PGX5 - Results'!M32-'PGX5 - Results'!N32</f>
        <v>47.873924222823575</v>
      </c>
      <c r="D31" s="46">
        <f t="shared" si="0"/>
        <v>84.731049649555871</v>
      </c>
    </row>
    <row r="32" spans="2:4" x14ac:dyDescent="0.3">
      <c r="B32" s="47">
        <v>27</v>
      </c>
      <c r="C32" s="45">
        <f>'PGX5 - Results'!M33-'PGX5 - Results'!N33</f>
        <v>52.060302012005543</v>
      </c>
      <c r="D32" s="46">
        <f t="shared" si="0"/>
        <v>136.79135166156141</v>
      </c>
    </row>
    <row r="33" spans="2:4" x14ac:dyDescent="0.3">
      <c r="B33" s="47">
        <v>28</v>
      </c>
      <c r="C33" s="45">
        <f>'PGX5 - Results'!M34-'PGX5 - Results'!N34</f>
        <v>42.985244820367292</v>
      </c>
      <c r="D33" s="46">
        <f t="shared" si="0"/>
        <v>179.77659648192869</v>
      </c>
    </row>
    <row r="34" spans="2:4" x14ac:dyDescent="0.3">
      <c r="B34" s="47">
        <v>29</v>
      </c>
      <c r="C34" s="45">
        <f>'PGX5 - Results'!M35-'PGX5 - Results'!N35</f>
        <v>-72.281340496597835</v>
      </c>
      <c r="D34" s="46">
        <f t="shared" si="0"/>
        <v>107.49525598533086</v>
      </c>
    </row>
    <row r="35" spans="2:4" x14ac:dyDescent="0.3">
      <c r="B35" s="47">
        <v>30</v>
      </c>
      <c r="C35" s="45">
        <f>'PGX5 - Results'!M36-'PGX5 - Results'!N36</f>
        <v>44.583568887031817</v>
      </c>
      <c r="D35" s="46">
        <f t="shared" si="0"/>
        <v>152.07882487236267</v>
      </c>
    </row>
    <row r="36" spans="2:4" x14ac:dyDescent="0.3">
      <c r="B36" s="47">
        <v>31</v>
      </c>
      <c r="C36" s="45">
        <f>'PGX5 - Results'!M37-'PGX5 - Results'!N37</f>
        <v>-70.657831232551203</v>
      </c>
      <c r="D36" s="46">
        <f t="shared" si="0"/>
        <v>81.420993639811471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43"/>
  <sheetViews>
    <sheetView showGridLines="0" workbookViewId="0">
      <pane ySplit="6" topLeftCell="A7" activePane="bottomLeft" state="frozen"/>
      <selection pane="bottomLeft" activeCell="H5" sqref="H5"/>
    </sheetView>
  </sheetViews>
  <sheetFormatPr defaultRowHeight="15.6" x14ac:dyDescent="0.3"/>
  <cols>
    <col min="1" max="1" width="1.44140625" customWidth="1"/>
    <col min="2" max="2" width="7.77734375" style="113" customWidth="1"/>
    <col min="3" max="3" width="17.44140625" style="60" customWidth="1"/>
    <col min="4" max="4" width="13.109375" style="88" customWidth="1"/>
    <col min="5" max="5" width="28.77734375" style="61" customWidth="1"/>
    <col min="6" max="6" width="16.88671875" style="88" bestFit="1" customWidth="1"/>
    <col min="7" max="7" width="10.6640625" style="89" bestFit="1" customWidth="1"/>
    <col min="8" max="8" width="11" style="88" customWidth="1"/>
    <col min="9" max="9" width="11.5546875" style="59" customWidth="1"/>
    <col min="10" max="10" width="11.44140625" style="90" customWidth="1"/>
    <col min="11" max="11" width="12.5546875" style="88" customWidth="1"/>
    <col min="12" max="12" width="13.33203125" style="88" customWidth="1"/>
    <col min="13" max="13" width="15.33203125" style="91" customWidth="1"/>
  </cols>
  <sheetData>
    <row r="1" spans="2:13" ht="9.75" customHeight="1" thickBot="1" x14ac:dyDescent="0.35"/>
    <row r="2" spans="2:13" ht="30" customHeight="1" x14ac:dyDescent="0.3">
      <c r="B2" s="232"/>
      <c r="C2" s="233"/>
      <c r="D2" s="233"/>
      <c r="E2" s="234"/>
      <c r="F2" s="241" t="s">
        <v>30</v>
      </c>
      <c r="G2" s="72" t="s">
        <v>31</v>
      </c>
      <c r="H2" s="73">
        <v>50</v>
      </c>
      <c r="I2" s="72" t="s">
        <v>32</v>
      </c>
      <c r="J2" s="73">
        <f>M140+50</f>
        <v>60.636020000000059</v>
      </c>
      <c r="K2" s="244" t="s">
        <v>33</v>
      </c>
      <c r="L2" s="245"/>
      <c r="M2" s="74">
        <f>H140</f>
        <v>28.970999999999947</v>
      </c>
    </row>
    <row r="3" spans="2:13" ht="30" customHeight="1" x14ac:dyDescent="0.3">
      <c r="B3" s="235"/>
      <c r="C3" s="236"/>
      <c r="D3" s="236"/>
      <c r="E3" s="237"/>
      <c r="F3" s="242"/>
      <c r="G3" s="75" t="s">
        <v>16</v>
      </c>
      <c r="H3" s="76">
        <f>'FTR - Results'!I3</f>
        <v>45839</v>
      </c>
      <c r="I3" s="77" t="s">
        <v>34</v>
      </c>
      <c r="J3" s="78">
        <f>J2-H2</f>
        <v>10.636020000000059</v>
      </c>
      <c r="K3" s="246" t="s">
        <v>28</v>
      </c>
      <c r="L3" s="247"/>
      <c r="M3" s="79">
        <f>J3/M2*100</f>
        <v>36.712643678161186</v>
      </c>
    </row>
    <row r="4" spans="2:13" ht="30" customHeight="1" thickBot="1" x14ac:dyDescent="0.35">
      <c r="B4" s="238"/>
      <c r="C4" s="239"/>
      <c r="D4" s="239"/>
      <c r="E4" s="240"/>
      <c r="F4" s="243"/>
      <c r="G4" s="80" t="s">
        <v>177</v>
      </c>
      <c r="H4" s="81">
        <v>44</v>
      </c>
      <c r="I4" s="80" t="s">
        <v>36</v>
      </c>
      <c r="J4" s="82">
        <f>J3/H2*100</f>
        <v>21.272040000000118</v>
      </c>
      <c r="K4" s="248" t="s">
        <v>29</v>
      </c>
      <c r="L4" s="249"/>
      <c r="M4" s="83">
        <f>J3/H2*100</f>
        <v>21.272040000000118</v>
      </c>
    </row>
    <row r="5" spans="2:13" ht="7.5" customHeight="1" thickBot="1" x14ac:dyDescent="0.35"/>
    <row r="6" spans="2:13" x14ac:dyDescent="0.3">
      <c r="B6" s="102" t="s">
        <v>148</v>
      </c>
      <c r="C6" s="188" t="s">
        <v>1</v>
      </c>
      <c r="D6" s="103" t="s">
        <v>44</v>
      </c>
      <c r="E6" s="104" t="s">
        <v>2</v>
      </c>
      <c r="F6" s="103" t="s">
        <v>37</v>
      </c>
      <c r="G6" s="105" t="s">
        <v>5</v>
      </c>
      <c r="H6" s="103" t="s">
        <v>20</v>
      </c>
      <c r="I6" s="103" t="s">
        <v>22</v>
      </c>
      <c r="J6" s="103" t="s">
        <v>23</v>
      </c>
      <c r="K6" s="103" t="s">
        <v>24</v>
      </c>
      <c r="L6" s="103" t="s">
        <v>38</v>
      </c>
      <c r="M6" s="106" t="s">
        <v>21</v>
      </c>
    </row>
    <row r="7" spans="2:13" ht="14.4" x14ac:dyDescent="0.3">
      <c r="B7" s="213">
        <v>1</v>
      </c>
      <c r="C7" s="215">
        <f>H3</f>
        <v>45839</v>
      </c>
      <c r="D7" s="218" t="s">
        <v>67</v>
      </c>
      <c r="E7" s="221" t="s">
        <v>45</v>
      </c>
      <c r="F7" s="166" t="s">
        <v>52</v>
      </c>
      <c r="G7" s="167">
        <v>9.8000000000000007</v>
      </c>
      <c r="H7" s="182">
        <v>0.33300000000000002</v>
      </c>
      <c r="I7" s="224" t="s">
        <v>48</v>
      </c>
      <c r="J7" s="183" t="s">
        <v>49</v>
      </c>
      <c r="K7" s="92">
        <f t="shared" ref="K7:K65" si="0">IF(J7="w",(G7-1)*H7,-H7)</f>
        <v>-0.33300000000000002</v>
      </c>
      <c r="L7" s="92">
        <f t="shared" ref="L7:L65" si="1">IF(J7="w",(K7/100*2),0)</f>
        <v>0</v>
      </c>
      <c r="M7" s="107">
        <f t="shared" ref="M7:M65" si="2">K7-L7</f>
        <v>-0.33300000000000002</v>
      </c>
    </row>
    <row r="8" spans="2:13" ht="14.4" x14ac:dyDescent="0.3">
      <c r="B8" s="213"/>
      <c r="C8" s="216"/>
      <c r="D8" s="219"/>
      <c r="E8" s="222"/>
      <c r="F8" s="166" t="s">
        <v>78</v>
      </c>
      <c r="G8" s="167">
        <v>16</v>
      </c>
      <c r="H8" s="182">
        <v>0.33300000000000002</v>
      </c>
      <c r="I8" s="222"/>
      <c r="J8" s="183" t="s">
        <v>49</v>
      </c>
      <c r="K8" s="92">
        <f t="shared" si="0"/>
        <v>-0.33300000000000002</v>
      </c>
      <c r="L8" s="92">
        <f t="shared" si="1"/>
        <v>0</v>
      </c>
      <c r="M8" s="107">
        <f t="shared" si="2"/>
        <v>-0.33300000000000002</v>
      </c>
    </row>
    <row r="9" spans="2:13" ht="14.4" x14ac:dyDescent="0.3">
      <c r="B9" s="213"/>
      <c r="C9" s="216"/>
      <c r="D9" s="219"/>
      <c r="E9" s="222"/>
      <c r="F9" s="166" t="s">
        <v>73</v>
      </c>
      <c r="G9" s="167">
        <v>15.5</v>
      </c>
      <c r="H9" s="182">
        <v>0.33300000000000002</v>
      </c>
      <c r="I9" s="222"/>
      <c r="J9" s="183" t="s">
        <v>49</v>
      </c>
      <c r="K9" s="92">
        <f t="shared" si="0"/>
        <v>-0.33300000000000002</v>
      </c>
      <c r="L9" s="92">
        <f t="shared" si="1"/>
        <v>0</v>
      </c>
      <c r="M9" s="107">
        <f t="shared" si="2"/>
        <v>-0.33300000000000002</v>
      </c>
    </row>
    <row r="10" spans="2:13" ht="14.4" x14ac:dyDescent="0.3">
      <c r="B10" s="189">
        <v>2</v>
      </c>
      <c r="C10" s="184">
        <f>C7+1</f>
        <v>45840</v>
      </c>
      <c r="D10" s="177" t="s">
        <v>68</v>
      </c>
      <c r="E10" s="178"/>
      <c r="F10" s="179"/>
      <c r="G10" s="185"/>
      <c r="H10" s="186">
        <v>0</v>
      </c>
      <c r="I10" s="179"/>
      <c r="J10" s="187"/>
      <c r="K10" s="180">
        <f t="shared" si="0"/>
        <v>0</v>
      </c>
      <c r="L10" s="180">
        <f t="shared" si="1"/>
        <v>0</v>
      </c>
      <c r="M10" s="181">
        <f t="shared" si="2"/>
        <v>0</v>
      </c>
    </row>
    <row r="11" spans="2:13" ht="14.4" x14ac:dyDescent="0.3">
      <c r="B11" s="227">
        <v>3</v>
      </c>
      <c r="C11" s="215">
        <f>C10+1</f>
        <v>45841</v>
      </c>
      <c r="D11" s="218" t="s">
        <v>151</v>
      </c>
      <c r="E11" s="221" t="s">
        <v>152</v>
      </c>
      <c r="F11" s="166" t="s">
        <v>135</v>
      </c>
      <c r="G11" s="167">
        <v>8.8000000000000007</v>
      </c>
      <c r="H11" s="182">
        <v>0.33300000000000002</v>
      </c>
      <c r="I11" s="224" t="s">
        <v>135</v>
      </c>
      <c r="J11" s="183" t="s">
        <v>64</v>
      </c>
      <c r="K11" s="92">
        <f t="shared" si="0"/>
        <v>2.5974000000000004</v>
      </c>
      <c r="L11" s="92">
        <f t="shared" si="1"/>
        <v>5.1948000000000008E-2</v>
      </c>
      <c r="M11" s="107">
        <f t="shared" si="2"/>
        <v>2.5454520000000005</v>
      </c>
    </row>
    <row r="12" spans="2:13" ht="14.4" x14ac:dyDescent="0.3">
      <c r="B12" s="230"/>
      <c r="C12" s="216"/>
      <c r="D12" s="219"/>
      <c r="E12" s="222"/>
      <c r="F12" s="166" t="s">
        <v>87</v>
      </c>
      <c r="G12" s="167">
        <v>8.6</v>
      </c>
      <c r="H12" s="182">
        <v>0.33300000000000002</v>
      </c>
      <c r="I12" s="222"/>
      <c r="J12" s="183" t="s">
        <v>49</v>
      </c>
      <c r="K12" s="92">
        <f t="shared" si="0"/>
        <v>-0.33300000000000002</v>
      </c>
      <c r="L12" s="92">
        <f t="shared" si="1"/>
        <v>0</v>
      </c>
      <c r="M12" s="107">
        <f t="shared" si="2"/>
        <v>-0.33300000000000002</v>
      </c>
    </row>
    <row r="13" spans="2:13" ht="14.4" x14ac:dyDescent="0.3">
      <c r="B13" s="230"/>
      <c r="C13" s="216"/>
      <c r="D13" s="219"/>
      <c r="E13" s="222"/>
      <c r="F13" s="166" t="s">
        <v>72</v>
      </c>
      <c r="G13" s="167">
        <v>9.4</v>
      </c>
      <c r="H13" s="182">
        <v>0.33300000000000002</v>
      </c>
      <c r="I13" s="222"/>
      <c r="J13" s="183" t="s">
        <v>49</v>
      </c>
      <c r="K13" s="92">
        <f t="shared" si="0"/>
        <v>-0.33300000000000002</v>
      </c>
      <c r="L13" s="92">
        <f t="shared" si="1"/>
        <v>0</v>
      </c>
      <c r="M13" s="107">
        <f t="shared" si="2"/>
        <v>-0.33300000000000002</v>
      </c>
    </row>
    <row r="14" spans="2:13" ht="14.4" x14ac:dyDescent="0.3">
      <c r="B14" s="230"/>
      <c r="C14" s="215">
        <f>C11</f>
        <v>45841</v>
      </c>
      <c r="D14" s="218" t="s">
        <v>151</v>
      </c>
      <c r="E14" s="221" t="s">
        <v>153</v>
      </c>
      <c r="F14" s="166" t="s">
        <v>56</v>
      </c>
      <c r="G14" s="167">
        <v>8</v>
      </c>
      <c r="H14" s="182">
        <v>0.33300000000000002</v>
      </c>
      <c r="I14" s="224" t="s">
        <v>154</v>
      </c>
      <c r="J14" s="183" t="s">
        <v>49</v>
      </c>
      <c r="K14" s="92">
        <f t="shared" si="0"/>
        <v>-0.33300000000000002</v>
      </c>
      <c r="L14" s="92">
        <f t="shared" si="1"/>
        <v>0</v>
      </c>
      <c r="M14" s="107">
        <f t="shared" si="2"/>
        <v>-0.33300000000000002</v>
      </c>
    </row>
    <row r="15" spans="2:13" ht="14.4" x14ac:dyDescent="0.3">
      <c r="B15" s="230"/>
      <c r="C15" s="216"/>
      <c r="D15" s="219"/>
      <c r="E15" s="222"/>
      <c r="F15" s="166" t="s">
        <v>66</v>
      </c>
      <c r="G15" s="167">
        <v>7.4</v>
      </c>
      <c r="H15" s="182">
        <v>0.33300000000000002</v>
      </c>
      <c r="I15" s="222"/>
      <c r="J15" s="183" t="s">
        <v>49</v>
      </c>
      <c r="K15" s="92">
        <f t="shared" si="0"/>
        <v>-0.33300000000000002</v>
      </c>
      <c r="L15" s="92">
        <f t="shared" si="1"/>
        <v>0</v>
      </c>
      <c r="M15" s="107">
        <f t="shared" si="2"/>
        <v>-0.33300000000000002</v>
      </c>
    </row>
    <row r="16" spans="2:13" ht="14.4" x14ac:dyDescent="0.3">
      <c r="B16" s="231"/>
      <c r="C16" s="216"/>
      <c r="D16" s="219"/>
      <c r="E16" s="222"/>
      <c r="F16" s="166" t="s">
        <v>52</v>
      </c>
      <c r="G16" s="167">
        <v>15</v>
      </c>
      <c r="H16" s="182">
        <v>0.33300000000000002</v>
      </c>
      <c r="I16" s="222"/>
      <c r="J16" s="183" t="s">
        <v>49</v>
      </c>
      <c r="K16" s="92">
        <f t="shared" si="0"/>
        <v>-0.33300000000000002</v>
      </c>
      <c r="L16" s="92">
        <f t="shared" si="1"/>
        <v>0</v>
      </c>
      <c r="M16" s="107">
        <f t="shared" si="2"/>
        <v>-0.33300000000000002</v>
      </c>
    </row>
    <row r="17" spans="2:13" ht="14.4" x14ac:dyDescent="0.3">
      <c r="B17" s="227">
        <v>4</v>
      </c>
      <c r="C17" s="215">
        <f>C14+1</f>
        <v>45842</v>
      </c>
      <c r="D17" s="218" t="s">
        <v>67</v>
      </c>
      <c r="E17" s="221" t="s">
        <v>155</v>
      </c>
      <c r="F17" s="166" t="s">
        <v>87</v>
      </c>
      <c r="G17" s="167">
        <v>7.2</v>
      </c>
      <c r="H17" s="182">
        <v>0.33300000000000002</v>
      </c>
      <c r="I17" s="224" t="s">
        <v>52</v>
      </c>
      <c r="J17" s="183" t="s">
        <v>49</v>
      </c>
      <c r="K17" s="92">
        <f t="shared" si="0"/>
        <v>-0.33300000000000002</v>
      </c>
      <c r="L17" s="92">
        <f t="shared" si="1"/>
        <v>0</v>
      </c>
      <c r="M17" s="107">
        <f t="shared" si="2"/>
        <v>-0.33300000000000002</v>
      </c>
    </row>
    <row r="18" spans="2:13" ht="14.4" x14ac:dyDescent="0.3">
      <c r="B18" s="230"/>
      <c r="C18" s="216"/>
      <c r="D18" s="219"/>
      <c r="E18" s="222"/>
      <c r="F18" s="166" t="s">
        <v>72</v>
      </c>
      <c r="G18" s="167">
        <v>11.5</v>
      </c>
      <c r="H18" s="182">
        <v>0.33300000000000002</v>
      </c>
      <c r="I18" s="222"/>
      <c r="J18" s="183" t="s">
        <v>49</v>
      </c>
      <c r="K18" s="92">
        <f t="shared" si="0"/>
        <v>-0.33300000000000002</v>
      </c>
      <c r="L18" s="92">
        <f t="shared" si="1"/>
        <v>0</v>
      </c>
      <c r="M18" s="107">
        <f t="shared" si="2"/>
        <v>-0.33300000000000002</v>
      </c>
    </row>
    <row r="19" spans="2:13" ht="14.4" x14ac:dyDescent="0.3">
      <c r="B19" s="231"/>
      <c r="C19" s="216"/>
      <c r="D19" s="219"/>
      <c r="E19" s="222"/>
      <c r="F19" s="166" t="s">
        <v>52</v>
      </c>
      <c r="G19" s="167">
        <v>12.5</v>
      </c>
      <c r="H19" s="182">
        <v>0.33300000000000002</v>
      </c>
      <c r="I19" s="222"/>
      <c r="J19" s="183" t="s">
        <v>64</v>
      </c>
      <c r="K19" s="92">
        <f t="shared" si="0"/>
        <v>3.8295000000000003</v>
      </c>
      <c r="L19" s="92">
        <f t="shared" si="1"/>
        <v>7.6590000000000005E-2</v>
      </c>
      <c r="M19" s="107">
        <f t="shared" si="2"/>
        <v>3.7529100000000004</v>
      </c>
    </row>
    <row r="20" spans="2:13" ht="14.4" x14ac:dyDescent="0.3">
      <c r="B20" s="213">
        <v>5</v>
      </c>
      <c r="C20" s="215">
        <f>C17+1</f>
        <v>45843</v>
      </c>
      <c r="D20" s="218" t="s">
        <v>67</v>
      </c>
      <c r="E20" s="221" t="s">
        <v>53</v>
      </c>
      <c r="F20" s="166" t="s">
        <v>52</v>
      </c>
      <c r="G20" s="167">
        <v>11.5</v>
      </c>
      <c r="H20" s="182">
        <v>0.33300000000000002</v>
      </c>
      <c r="I20" s="224" t="s">
        <v>56</v>
      </c>
      <c r="J20" s="183" t="s">
        <v>49</v>
      </c>
      <c r="K20" s="92">
        <f t="shared" si="0"/>
        <v>-0.33300000000000002</v>
      </c>
      <c r="L20" s="92">
        <f t="shared" si="1"/>
        <v>0</v>
      </c>
      <c r="M20" s="107">
        <f t="shared" si="2"/>
        <v>-0.33300000000000002</v>
      </c>
    </row>
    <row r="21" spans="2:13" ht="14.4" x14ac:dyDescent="0.3">
      <c r="B21" s="225"/>
      <c r="C21" s="216"/>
      <c r="D21" s="219"/>
      <c r="E21" s="222"/>
      <c r="F21" s="166" t="s">
        <v>78</v>
      </c>
      <c r="G21" s="167">
        <v>20</v>
      </c>
      <c r="H21" s="182">
        <v>0.33300000000000002</v>
      </c>
      <c r="I21" s="222"/>
      <c r="J21" s="183" t="s">
        <v>49</v>
      </c>
      <c r="K21" s="92">
        <f t="shared" si="0"/>
        <v>-0.33300000000000002</v>
      </c>
      <c r="L21" s="92">
        <f t="shared" si="1"/>
        <v>0</v>
      </c>
      <c r="M21" s="107">
        <f t="shared" si="2"/>
        <v>-0.33300000000000002</v>
      </c>
    </row>
    <row r="22" spans="2:13" ht="14.4" x14ac:dyDescent="0.3">
      <c r="B22" s="225"/>
      <c r="C22" s="216"/>
      <c r="D22" s="219"/>
      <c r="E22" s="222"/>
      <c r="F22" s="166" t="s">
        <v>126</v>
      </c>
      <c r="G22" s="167">
        <v>25</v>
      </c>
      <c r="H22" s="182">
        <v>0.33300000000000002</v>
      </c>
      <c r="I22" s="222"/>
      <c r="J22" s="183" t="s">
        <v>49</v>
      </c>
      <c r="K22" s="92">
        <f t="shared" si="0"/>
        <v>-0.33300000000000002</v>
      </c>
      <c r="L22" s="92">
        <f t="shared" si="1"/>
        <v>0</v>
      </c>
      <c r="M22" s="107">
        <f t="shared" si="2"/>
        <v>-0.33300000000000002</v>
      </c>
    </row>
    <row r="23" spans="2:13" ht="14.4" x14ac:dyDescent="0.3">
      <c r="B23" s="225"/>
      <c r="C23" s="215">
        <f>C20</f>
        <v>45843</v>
      </c>
      <c r="D23" s="218" t="s">
        <v>67</v>
      </c>
      <c r="E23" s="221" t="s">
        <v>122</v>
      </c>
      <c r="F23" s="166" t="s">
        <v>52</v>
      </c>
      <c r="G23" s="167">
        <v>9.8000000000000007</v>
      </c>
      <c r="H23" s="182">
        <v>0.33300000000000002</v>
      </c>
      <c r="I23" s="224" t="s">
        <v>126</v>
      </c>
      <c r="J23" s="183" t="s">
        <v>49</v>
      </c>
      <c r="K23" s="92">
        <f t="shared" si="0"/>
        <v>-0.33300000000000002</v>
      </c>
      <c r="L23" s="92">
        <f t="shared" si="1"/>
        <v>0</v>
      </c>
      <c r="M23" s="107">
        <f t="shared" si="2"/>
        <v>-0.33300000000000002</v>
      </c>
    </row>
    <row r="24" spans="2:13" ht="14.4" x14ac:dyDescent="0.3">
      <c r="B24" s="225"/>
      <c r="C24" s="216"/>
      <c r="D24" s="219"/>
      <c r="E24" s="222"/>
      <c r="F24" s="166" t="s">
        <v>78</v>
      </c>
      <c r="G24" s="167">
        <v>14</v>
      </c>
      <c r="H24" s="182">
        <v>0.33300000000000002</v>
      </c>
      <c r="I24" s="222"/>
      <c r="J24" s="183" t="s">
        <v>49</v>
      </c>
      <c r="K24" s="92">
        <f t="shared" si="0"/>
        <v>-0.33300000000000002</v>
      </c>
      <c r="L24" s="92">
        <f t="shared" si="1"/>
        <v>0</v>
      </c>
      <c r="M24" s="107">
        <f t="shared" si="2"/>
        <v>-0.33300000000000002</v>
      </c>
    </row>
    <row r="25" spans="2:13" ht="14.4" x14ac:dyDescent="0.3">
      <c r="B25" s="225"/>
      <c r="C25" s="216"/>
      <c r="D25" s="219"/>
      <c r="E25" s="222"/>
      <c r="F25" s="166" t="s">
        <v>126</v>
      </c>
      <c r="G25" s="167">
        <v>23</v>
      </c>
      <c r="H25" s="182">
        <v>0.33300000000000002</v>
      </c>
      <c r="I25" s="222"/>
      <c r="J25" s="183" t="s">
        <v>64</v>
      </c>
      <c r="K25" s="92">
        <f t="shared" si="0"/>
        <v>7.3260000000000005</v>
      </c>
      <c r="L25" s="92">
        <f t="shared" si="1"/>
        <v>0.14652000000000001</v>
      </c>
      <c r="M25" s="107">
        <f t="shared" si="2"/>
        <v>7.1794800000000008</v>
      </c>
    </row>
    <row r="26" spans="2:13" ht="14.4" x14ac:dyDescent="0.3">
      <c r="B26" s="213">
        <v>6</v>
      </c>
      <c r="C26" s="215">
        <f>C23+1</f>
        <v>45844</v>
      </c>
      <c r="D26" s="218" t="s">
        <v>69</v>
      </c>
      <c r="E26" s="221" t="s">
        <v>156</v>
      </c>
      <c r="F26" s="166" t="s">
        <v>52</v>
      </c>
      <c r="G26" s="167">
        <v>9.8000000000000007</v>
      </c>
      <c r="H26" s="182">
        <v>0.33300000000000002</v>
      </c>
      <c r="I26" s="224" t="s">
        <v>59</v>
      </c>
      <c r="J26" s="183" t="s">
        <v>49</v>
      </c>
      <c r="K26" s="92">
        <f t="shared" si="0"/>
        <v>-0.33300000000000002</v>
      </c>
      <c r="L26" s="92">
        <f t="shared" si="1"/>
        <v>0</v>
      </c>
      <c r="M26" s="107">
        <f t="shared" si="2"/>
        <v>-0.33300000000000002</v>
      </c>
    </row>
    <row r="27" spans="2:13" ht="14.4" x14ac:dyDescent="0.3">
      <c r="B27" s="213"/>
      <c r="C27" s="216"/>
      <c r="D27" s="219"/>
      <c r="E27" s="222"/>
      <c r="F27" s="166" t="s">
        <v>78</v>
      </c>
      <c r="G27" s="167">
        <v>15.5</v>
      </c>
      <c r="H27" s="182">
        <v>0.33300000000000002</v>
      </c>
      <c r="I27" s="222"/>
      <c r="J27" s="183" t="s">
        <v>49</v>
      </c>
      <c r="K27" s="92">
        <f t="shared" si="0"/>
        <v>-0.33300000000000002</v>
      </c>
      <c r="L27" s="92">
        <f t="shared" si="1"/>
        <v>0</v>
      </c>
      <c r="M27" s="107">
        <f t="shared" si="2"/>
        <v>-0.33300000000000002</v>
      </c>
    </row>
    <row r="28" spans="2:13" ht="14.4" x14ac:dyDescent="0.3">
      <c r="B28" s="213"/>
      <c r="C28" s="216"/>
      <c r="D28" s="219"/>
      <c r="E28" s="222"/>
      <c r="F28" s="166" t="s">
        <v>73</v>
      </c>
      <c r="G28" s="167">
        <v>14</v>
      </c>
      <c r="H28" s="182">
        <v>0.33300000000000002</v>
      </c>
      <c r="I28" s="222"/>
      <c r="J28" s="183" t="s">
        <v>49</v>
      </c>
      <c r="K28" s="92">
        <f t="shared" si="0"/>
        <v>-0.33300000000000002</v>
      </c>
      <c r="L28" s="92">
        <f t="shared" si="1"/>
        <v>0</v>
      </c>
      <c r="M28" s="107">
        <f t="shared" si="2"/>
        <v>-0.33300000000000002</v>
      </c>
    </row>
    <row r="29" spans="2:13" ht="14.4" x14ac:dyDescent="0.3">
      <c r="B29" s="226"/>
      <c r="C29" s="215">
        <f>C26</f>
        <v>45844</v>
      </c>
      <c r="D29" s="218" t="s">
        <v>151</v>
      </c>
      <c r="E29" s="221" t="s">
        <v>157</v>
      </c>
      <c r="F29" s="166" t="s">
        <v>52</v>
      </c>
      <c r="G29" s="167">
        <v>10</v>
      </c>
      <c r="H29" s="182">
        <v>0.33300000000000002</v>
      </c>
      <c r="I29" s="224" t="s">
        <v>52</v>
      </c>
      <c r="J29" s="183" t="s">
        <v>64</v>
      </c>
      <c r="K29" s="92">
        <f t="shared" si="0"/>
        <v>2.9970000000000003</v>
      </c>
      <c r="L29" s="92">
        <f t="shared" si="1"/>
        <v>5.9940000000000007E-2</v>
      </c>
      <c r="M29" s="107">
        <f t="shared" si="2"/>
        <v>2.9370600000000002</v>
      </c>
    </row>
    <row r="30" spans="2:13" ht="14.4" x14ac:dyDescent="0.3">
      <c r="B30" s="226"/>
      <c r="C30" s="216"/>
      <c r="D30" s="219"/>
      <c r="E30" s="222"/>
      <c r="F30" s="166" t="s">
        <v>78</v>
      </c>
      <c r="G30" s="167">
        <v>19</v>
      </c>
      <c r="H30" s="182">
        <v>0.33300000000000002</v>
      </c>
      <c r="I30" s="222"/>
      <c r="J30" s="183" t="s">
        <v>49</v>
      </c>
      <c r="K30" s="92">
        <f t="shared" si="0"/>
        <v>-0.33300000000000002</v>
      </c>
      <c r="L30" s="92">
        <f t="shared" si="1"/>
        <v>0</v>
      </c>
      <c r="M30" s="107">
        <f t="shared" si="2"/>
        <v>-0.33300000000000002</v>
      </c>
    </row>
    <row r="31" spans="2:13" ht="14.4" x14ac:dyDescent="0.3">
      <c r="B31" s="226"/>
      <c r="C31" s="216"/>
      <c r="D31" s="219"/>
      <c r="E31" s="222"/>
      <c r="F31" s="166" t="s">
        <v>73</v>
      </c>
      <c r="G31" s="167">
        <v>21</v>
      </c>
      <c r="H31" s="182">
        <v>0.33300000000000002</v>
      </c>
      <c r="I31" s="222"/>
      <c r="J31" s="183" t="s">
        <v>49</v>
      </c>
      <c r="K31" s="92">
        <f t="shared" si="0"/>
        <v>-0.33300000000000002</v>
      </c>
      <c r="L31" s="92">
        <f t="shared" si="1"/>
        <v>0</v>
      </c>
      <c r="M31" s="107">
        <f t="shared" si="2"/>
        <v>-0.33300000000000002</v>
      </c>
    </row>
    <row r="32" spans="2:13" ht="14.4" x14ac:dyDescent="0.3">
      <c r="B32" s="227">
        <v>7</v>
      </c>
      <c r="C32" s="215">
        <f>C29+1</f>
        <v>45845</v>
      </c>
      <c r="D32" s="218" t="s">
        <v>151</v>
      </c>
      <c r="E32" s="221" t="s">
        <v>158</v>
      </c>
      <c r="F32" s="166" t="s">
        <v>135</v>
      </c>
      <c r="G32" s="167">
        <v>7</v>
      </c>
      <c r="H32" s="182">
        <v>0.33300000000000002</v>
      </c>
      <c r="I32" s="224" t="s">
        <v>87</v>
      </c>
      <c r="J32" s="183" t="s">
        <v>49</v>
      </c>
      <c r="K32" s="92">
        <f t="shared" si="0"/>
        <v>-0.33300000000000002</v>
      </c>
      <c r="L32" s="92">
        <f t="shared" si="1"/>
        <v>0</v>
      </c>
      <c r="M32" s="107">
        <f t="shared" si="2"/>
        <v>-0.33300000000000002</v>
      </c>
    </row>
    <row r="33" spans="2:13" ht="14.4" x14ac:dyDescent="0.3">
      <c r="B33" s="228"/>
      <c r="C33" s="216"/>
      <c r="D33" s="219"/>
      <c r="E33" s="222"/>
      <c r="F33" s="166" t="s">
        <v>59</v>
      </c>
      <c r="G33" s="167">
        <v>9</v>
      </c>
      <c r="H33" s="182">
        <v>0.33300000000000002</v>
      </c>
      <c r="I33" s="222"/>
      <c r="J33" s="183" t="s">
        <v>49</v>
      </c>
      <c r="K33" s="92">
        <f t="shared" si="0"/>
        <v>-0.33300000000000002</v>
      </c>
      <c r="L33" s="92">
        <f t="shared" si="1"/>
        <v>0</v>
      </c>
      <c r="M33" s="107">
        <f t="shared" si="2"/>
        <v>-0.33300000000000002</v>
      </c>
    </row>
    <row r="34" spans="2:13" ht="14.4" x14ac:dyDescent="0.3">
      <c r="B34" s="229"/>
      <c r="C34" s="216"/>
      <c r="D34" s="219"/>
      <c r="E34" s="222"/>
      <c r="F34" s="166" t="s">
        <v>72</v>
      </c>
      <c r="G34" s="167">
        <v>9.8000000000000007</v>
      </c>
      <c r="H34" s="182">
        <v>0.33300000000000002</v>
      </c>
      <c r="I34" s="222"/>
      <c r="J34" s="183" t="s">
        <v>49</v>
      </c>
      <c r="K34" s="92">
        <f t="shared" si="0"/>
        <v>-0.33300000000000002</v>
      </c>
      <c r="L34" s="92">
        <f t="shared" si="1"/>
        <v>0</v>
      </c>
      <c r="M34" s="107">
        <f t="shared" si="2"/>
        <v>-0.33300000000000002</v>
      </c>
    </row>
    <row r="35" spans="2:13" ht="14.4" x14ac:dyDescent="0.3">
      <c r="B35" s="213">
        <v>8</v>
      </c>
      <c r="C35" s="215">
        <f>C32+1</f>
        <v>45846</v>
      </c>
      <c r="D35" s="218" t="s">
        <v>67</v>
      </c>
      <c r="E35" s="221" t="s">
        <v>57</v>
      </c>
      <c r="F35" s="166" t="s">
        <v>59</v>
      </c>
      <c r="G35" s="167">
        <v>8.1999999999999993</v>
      </c>
      <c r="H35" s="182">
        <v>0.33300000000000002</v>
      </c>
      <c r="I35" s="224" t="s">
        <v>59</v>
      </c>
      <c r="J35" s="183" t="s">
        <v>64</v>
      </c>
      <c r="K35" s="92">
        <f t="shared" si="0"/>
        <v>2.3975999999999997</v>
      </c>
      <c r="L35" s="92">
        <f t="shared" si="1"/>
        <v>4.7951999999999995E-2</v>
      </c>
      <c r="M35" s="107">
        <f t="shared" si="2"/>
        <v>2.3496479999999997</v>
      </c>
    </row>
    <row r="36" spans="2:13" ht="14.4" x14ac:dyDescent="0.3">
      <c r="B36" s="226"/>
      <c r="C36" s="216"/>
      <c r="D36" s="219"/>
      <c r="E36" s="222"/>
      <c r="F36" s="166" t="s">
        <v>72</v>
      </c>
      <c r="G36" s="167">
        <v>9.8000000000000007</v>
      </c>
      <c r="H36" s="182">
        <v>0.33300000000000002</v>
      </c>
      <c r="I36" s="222"/>
      <c r="J36" s="183" t="s">
        <v>49</v>
      </c>
      <c r="K36" s="92">
        <f t="shared" si="0"/>
        <v>-0.33300000000000002</v>
      </c>
      <c r="L36" s="92">
        <f t="shared" si="1"/>
        <v>0</v>
      </c>
      <c r="M36" s="107">
        <f t="shared" si="2"/>
        <v>-0.33300000000000002</v>
      </c>
    </row>
    <row r="37" spans="2:13" ht="14.4" x14ac:dyDescent="0.3">
      <c r="B37" s="226"/>
      <c r="C37" s="216"/>
      <c r="D37" s="219"/>
      <c r="E37" s="222"/>
      <c r="F37" s="166" t="s">
        <v>149</v>
      </c>
      <c r="G37" s="167">
        <v>17.5</v>
      </c>
      <c r="H37" s="182">
        <v>0.33300000000000002</v>
      </c>
      <c r="I37" s="222"/>
      <c r="J37" s="183" t="s">
        <v>49</v>
      </c>
      <c r="K37" s="92">
        <f t="shared" si="0"/>
        <v>-0.33300000000000002</v>
      </c>
      <c r="L37" s="92">
        <f t="shared" si="1"/>
        <v>0</v>
      </c>
      <c r="M37" s="107">
        <f t="shared" si="2"/>
        <v>-0.33300000000000002</v>
      </c>
    </row>
    <row r="38" spans="2:13" ht="14.4" x14ac:dyDescent="0.3">
      <c r="B38" s="227">
        <v>9</v>
      </c>
      <c r="C38" s="215">
        <f>C35+1</f>
        <v>45847</v>
      </c>
      <c r="D38" s="218" t="s">
        <v>67</v>
      </c>
      <c r="E38" s="221" t="s">
        <v>60</v>
      </c>
      <c r="F38" s="166" t="s">
        <v>52</v>
      </c>
      <c r="G38" s="167">
        <v>11.5</v>
      </c>
      <c r="H38" s="182">
        <v>0.33300000000000002</v>
      </c>
      <c r="I38" s="224" t="s">
        <v>63</v>
      </c>
      <c r="J38" s="183" t="s">
        <v>49</v>
      </c>
      <c r="K38" s="92">
        <f t="shared" si="0"/>
        <v>-0.33300000000000002</v>
      </c>
      <c r="L38" s="92">
        <f t="shared" si="1"/>
        <v>0</v>
      </c>
      <c r="M38" s="107">
        <f t="shared" si="2"/>
        <v>-0.33300000000000002</v>
      </c>
    </row>
    <row r="39" spans="2:13" ht="14.4" x14ac:dyDescent="0.3">
      <c r="B39" s="228"/>
      <c r="C39" s="216"/>
      <c r="D39" s="219"/>
      <c r="E39" s="222"/>
      <c r="F39" s="166" t="s">
        <v>78</v>
      </c>
      <c r="G39" s="167">
        <v>19.5</v>
      </c>
      <c r="H39" s="182">
        <v>0.33300000000000002</v>
      </c>
      <c r="I39" s="222"/>
      <c r="J39" s="183" t="s">
        <v>49</v>
      </c>
      <c r="K39" s="92">
        <f t="shared" si="0"/>
        <v>-0.33300000000000002</v>
      </c>
      <c r="L39" s="92">
        <f t="shared" si="1"/>
        <v>0</v>
      </c>
      <c r="M39" s="107">
        <f t="shared" si="2"/>
        <v>-0.33300000000000002</v>
      </c>
    </row>
    <row r="40" spans="2:13" ht="14.4" x14ac:dyDescent="0.3">
      <c r="B40" s="229"/>
      <c r="C40" s="216"/>
      <c r="D40" s="219"/>
      <c r="E40" s="222"/>
      <c r="F40" s="166" t="s">
        <v>73</v>
      </c>
      <c r="G40" s="167">
        <v>13.5</v>
      </c>
      <c r="H40" s="182">
        <v>0.33300000000000002</v>
      </c>
      <c r="I40" s="222"/>
      <c r="J40" s="183" t="s">
        <v>49</v>
      </c>
      <c r="K40" s="92">
        <f t="shared" si="0"/>
        <v>-0.33300000000000002</v>
      </c>
      <c r="L40" s="92">
        <f t="shared" si="1"/>
        <v>0</v>
      </c>
      <c r="M40" s="107">
        <f t="shared" si="2"/>
        <v>-0.33300000000000002</v>
      </c>
    </row>
    <row r="41" spans="2:13" ht="14.4" x14ac:dyDescent="0.3">
      <c r="B41" s="213">
        <v>10</v>
      </c>
      <c r="C41" s="215">
        <f>C38+1</f>
        <v>45848</v>
      </c>
      <c r="D41" s="218" t="s">
        <v>96</v>
      </c>
      <c r="E41" s="221" t="s">
        <v>159</v>
      </c>
      <c r="F41" s="166" t="s">
        <v>56</v>
      </c>
      <c r="G41" s="167">
        <v>7</v>
      </c>
      <c r="H41" s="182">
        <v>0.33300000000000002</v>
      </c>
      <c r="I41" s="224" t="s">
        <v>56</v>
      </c>
      <c r="J41" s="183" t="s">
        <v>64</v>
      </c>
      <c r="K41" s="92">
        <f t="shared" si="0"/>
        <v>1.9980000000000002</v>
      </c>
      <c r="L41" s="92">
        <f t="shared" si="1"/>
        <v>3.9960000000000002E-2</v>
      </c>
      <c r="M41" s="107">
        <f t="shared" si="2"/>
        <v>1.9580400000000002</v>
      </c>
    </row>
    <row r="42" spans="2:13" ht="14.4" x14ac:dyDescent="0.3">
      <c r="B42" s="213"/>
      <c r="C42" s="216"/>
      <c r="D42" s="219"/>
      <c r="E42" s="222"/>
      <c r="F42" s="166" t="s">
        <v>66</v>
      </c>
      <c r="G42" s="167">
        <v>9.1999999999999993</v>
      </c>
      <c r="H42" s="182">
        <v>0.33300000000000002</v>
      </c>
      <c r="I42" s="222"/>
      <c r="J42" s="183" t="s">
        <v>49</v>
      </c>
      <c r="K42" s="92">
        <f t="shared" si="0"/>
        <v>-0.33300000000000002</v>
      </c>
      <c r="L42" s="92">
        <f t="shared" si="1"/>
        <v>0</v>
      </c>
      <c r="M42" s="107">
        <f t="shared" si="2"/>
        <v>-0.33300000000000002</v>
      </c>
    </row>
    <row r="43" spans="2:13" ht="14.4" x14ac:dyDescent="0.3">
      <c r="B43" s="213"/>
      <c r="C43" s="216"/>
      <c r="D43" s="219"/>
      <c r="E43" s="222"/>
      <c r="F43" s="166" t="s">
        <v>78</v>
      </c>
      <c r="G43" s="167">
        <v>13</v>
      </c>
      <c r="H43" s="182">
        <v>0.33300000000000002</v>
      </c>
      <c r="I43" s="222"/>
      <c r="J43" s="183" t="s">
        <v>49</v>
      </c>
      <c r="K43" s="92">
        <f t="shared" si="0"/>
        <v>-0.33300000000000002</v>
      </c>
      <c r="L43" s="92">
        <f t="shared" si="1"/>
        <v>0</v>
      </c>
      <c r="M43" s="107">
        <f t="shared" si="2"/>
        <v>-0.33300000000000002</v>
      </c>
    </row>
    <row r="44" spans="2:13" ht="14.4" x14ac:dyDescent="0.3">
      <c r="B44" s="213"/>
      <c r="C44" s="215">
        <f>C41</f>
        <v>45848</v>
      </c>
      <c r="D44" s="218" t="s">
        <v>96</v>
      </c>
      <c r="E44" s="221" t="s">
        <v>160</v>
      </c>
      <c r="F44" s="166" t="s">
        <v>87</v>
      </c>
      <c r="G44" s="167">
        <v>8</v>
      </c>
      <c r="H44" s="182">
        <v>0.33300000000000002</v>
      </c>
      <c r="I44" s="224" t="s">
        <v>48</v>
      </c>
      <c r="J44" s="183" t="s">
        <v>49</v>
      </c>
      <c r="K44" s="92">
        <f t="shared" si="0"/>
        <v>-0.33300000000000002</v>
      </c>
      <c r="L44" s="92">
        <f t="shared" si="1"/>
        <v>0</v>
      </c>
      <c r="M44" s="107">
        <f t="shared" si="2"/>
        <v>-0.33300000000000002</v>
      </c>
    </row>
    <row r="45" spans="2:13" ht="14.4" x14ac:dyDescent="0.3">
      <c r="B45" s="213"/>
      <c r="C45" s="216"/>
      <c r="D45" s="219"/>
      <c r="E45" s="222"/>
      <c r="F45" s="166" t="s">
        <v>52</v>
      </c>
      <c r="G45" s="167">
        <v>9.6</v>
      </c>
      <c r="H45" s="182">
        <v>0.33300000000000002</v>
      </c>
      <c r="I45" s="222"/>
      <c r="J45" s="183" t="s">
        <v>49</v>
      </c>
      <c r="K45" s="92">
        <f t="shared" si="0"/>
        <v>-0.33300000000000002</v>
      </c>
      <c r="L45" s="92">
        <f t="shared" si="1"/>
        <v>0</v>
      </c>
      <c r="M45" s="107">
        <f t="shared" si="2"/>
        <v>-0.33300000000000002</v>
      </c>
    </row>
    <row r="46" spans="2:13" ht="14.4" x14ac:dyDescent="0.3">
      <c r="B46" s="213"/>
      <c r="C46" s="216"/>
      <c r="D46" s="219"/>
      <c r="E46" s="222"/>
      <c r="F46" s="166" t="s">
        <v>73</v>
      </c>
      <c r="G46" s="167">
        <v>19</v>
      </c>
      <c r="H46" s="182">
        <v>0.33300000000000002</v>
      </c>
      <c r="I46" s="222"/>
      <c r="J46" s="183" t="s">
        <v>49</v>
      </c>
      <c r="K46" s="92">
        <f t="shared" si="0"/>
        <v>-0.33300000000000002</v>
      </c>
      <c r="L46" s="92">
        <f t="shared" si="1"/>
        <v>0</v>
      </c>
      <c r="M46" s="107">
        <f t="shared" si="2"/>
        <v>-0.33300000000000002</v>
      </c>
    </row>
    <row r="47" spans="2:13" ht="14.4" x14ac:dyDescent="0.3">
      <c r="B47" s="213">
        <v>11</v>
      </c>
      <c r="C47" s="215">
        <f>C44+1</f>
        <v>45849</v>
      </c>
      <c r="D47" s="218" t="s">
        <v>151</v>
      </c>
      <c r="E47" s="221" t="s">
        <v>161</v>
      </c>
      <c r="F47" s="166" t="s">
        <v>72</v>
      </c>
      <c r="G47" s="167">
        <v>10</v>
      </c>
      <c r="H47" s="182">
        <v>0.33300000000000002</v>
      </c>
      <c r="I47" s="224" t="s">
        <v>149</v>
      </c>
      <c r="J47" s="183" t="s">
        <v>49</v>
      </c>
      <c r="K47" s="92">
        <f t="shared" si="0"/>
        <v>-0.33300000000000002</v>
      </c>
      <c r="L47" s="92">
        <f t="shared" si="1"/>
        <v>0</v>
      </c>
      <c r="M47" s="107">
        <f t="shared" si="2"/>
        <v>-0.33300000000000002</v>
      </c>
    </row>
    <row r="48" spans="2:13" ht="14.4" x14ac:dyDescent="0.3">
      <c r="B48" s="213"/>
      <c r="C48" s="216"/>
      <c r="D48" s="219"/>
      <c r="E48" s="222"/>
      <c r="F48" s="166" t="s">
        <v>149</v>
      </c>
      <c r="G48" s="167">
        <v>13</v>
      </c>
      <c r="H48" s="182">
        <v>0.33300000000000002</v>
      </c>
      <c r="I48" s="222"/>
      <c r="J48" s="183" t="s">
        <v>64</v>
      </c>
      <c r="K48" s="92">
        <f t="shared" si="0"/>
        <v>3.9960000000000004</v>
      </c>
      <c r="L48" s="92">
        <f t="shared" si="1"/>
        <v>7.9920000000000005E-2</v>
      </c>
      <c r="M48" s="107">
        <f t="shared" si="2"/>
        <v>3.9160800000000004</v>
      </c>
    </row>
    <row r="49" spans="2:13" ht="14.4" x14ac:dyDescent="0.3">
      <c r="B49" s="213"/>
      <c r="C49" s="216"/>
      <c r="D49" s="219"/>
      <c r="E49" s="222"/>
      <c r="F49" s="166" t="s">
        <v>73</v>
      </c>
      <c r="G49" s="167">
        <v>27</v>
      </c>
      <c r="H49" s="182">
        <v>0.33300000000000002</v>
      </c>
      <c r="I49" s="222"/>
      <c r="J49" s="183" t="s">
        <v>49</v>
      </c>
      <c r="K49" s="92">
        <f t="shared" si="0"/>
        <v>-0.33300000000000002</v>
      </c>
      <c r="L49" s="92">
        <f t="shared" si="1"/>
        <v>0</v>
      </c>
      <c r="M49" s="107">
        <f t="shared" si="2"/>
        <v>-0.33300000000000002</v>
      </c>
    </row>
    <row r="50" spans="2:13" ht="14.4" x14ac:dyDescent="0.3">
      <c r="B50" s="213">
        <v>12</v>
      </c>
      <c r="C50" s="215">
        <f>C47+1</f>
        <v>45850</v>
      </c>
      <c r="D50" s="218" t="s">
        <v>151</v>
      </c>
      <c r="E50" s="221" t="s">
        <v>162</v>
      </c>
      <c r="F50" s="166" t="s">
        <v>72</v>
      </c>
      <c r="G50" s="167">
        <v>10</v>
      </c>
      <c r="H50" s="182">
        <v>0.33300000000000002</v>
      </c>
      <c r="I50" s="224" t="s">
        <v>167</v>
      </c>
      <c r="J50" s="183" t="s">
        <v>49</v>
      </c>
      <c r="K50" s="92">
        <f t="shared" si="0"/>
        <v>-0.33300000000000002</v>
      </c>
      <c r="L50" s="92">
        <f t="shared" si="1"/>
        <v>0</v>
      </c>
      <c r="M50" s="107">
        <f t="shared" si="2"/>
        <v>-0.33300000000000002</v>
      </c>
    </row>
    <row r="51" spans="2:13" ht="14.4" x14ac:dyDescent="0.3">
      <c r="B51" s="213"/>
      <c r="C51" s="216"/>
      <c r="D51" s="219"/>
      <c r="E51" s="222"/>
      <c r="F51" s="166" t="s">
        <v>149</v>
      </c>
      <c r="G51" s="167">
        <v>22</v>
      </c>
      <c r="H51" s="182">
        <v>0.33300000000000002</v>
      </c>
      <c r="I51" s="222"/>
      <c r="J51" s="183" t="s">
        <v>49</v>
      </c>
      <c r="K51" s="92">
        <f t="shared" si="0"/>
        <v>-0.33300000000000002</v>
      </c>
      <c r="L51" s="92">
        <f t="shared" si="1"/>
        <v>0</v>
      </c>
      <c r="M51" s="107">
        <f t="shared" si="2"/>
        <v>-0.33300000000000002</v>
      </c>
    </row>
    <row r="52" spans="2:13" ht="14.4" x14ac:dyDescent="0.3">
      <c r="B52" s="213"/>
      <c r="C52" s="216"/>
      <c r="D52" s="219"/>
      <c r="E52" s="222"/>
      <c r="F52" s="166" t="s">
        <v>73</v>
      </c>
      <c r="G52" s="167">
        <v>16</v>
      </c>
      <c r="H52" s="182">
        <v>0.33300000000000002</v>
      </c>
      <c r="I52" s="222"/>
      <c r="J52" s="183" t="s">
        <v>49</v>
      </c>
      <c r="K52" s="92">
        <f t="shared" si="0"/>
        <v>-0.33300000000000002</v>
      </c>
      <c r="L52" s="92">
        <f t="shared" si="1"/>
        <v>0</v>
      </c>
      <c r="M52" s="107">
        <f t="shared" si="2"/>
        <v>-0.33300000000000002</v>
      </c>
    </row>
    <row r="53" spans="2:13" ht="14.4" x14ac:dyDescent="0.3">
      <c r="B53" s="213">
        <v>13</v>
      </c>
      <c r="C53" s="215">
        <f>C50+1</f>
        <v>45851</v>
      </c>
      <c r="D53" s="218" t="s">
        <v>67</v>
      </c>
      <c r="E53" s="221" t="s">
        <v>65</v>
      </c>
      <c r="F53" s="166" t="s">
        <v>72</v>
      </c>
      <c r="G53" s="167">
        <v>9.4</v>
      </c>
      <c r="H53" s="182">
        <v>0.33300000000000002</v>
      </c>
      <c r="I53" s="224" t="s">
        <v>66</v>
      </c>
      <c r="J53" s="183" t="s">
        <v>49</v>
      </c>
      <c r="K53" s="92">
        <f t="shared" si="0"/>
        <v>-0.33300000000000002</v>
      </c>
      <c r="L53" s="92">
        <f t="shared" si="1"/>
        <v>0</v>
      </c>
      <c r="M53" s="107">
        <f t="shared" si="2"/>
        <v>-0.33300000000000002</v>
      </c>
    </row>
    <row r="54" spans="2:13" ht="14.4" x14ac:dyDescent="0.3">
      <c r="B54" s="213"/>
      <c r="C54" s="216"/>
      <c r="D54" s="219"/>
      <c r="E54" s="222"/>
      <c r="F54" s="166" t="s">
        <v>149</v>
      </c>
      <c r="G54" s="167">
        <v>17</v>
      </c>
      <c r="H54" s="182">
        <v>0.33300000000000002</v>
      </c>
      <c r="I54" s="222"/>
      <c r="J54" s="183" t="s">
        <v>49</v>
      </c>
      <c r="K54" s="92">
        <f t="shared" si="0"/>
        <v>-0.33300000000000002</v>
      </c>
      <c r="L54" s="92">
        <f t="shared" si="1"/>
        <v>0</v>
      </c>
      <c r="M54" s="107">
        <f t="shared" si="2"/>
        <v>-0.33300000000000002</v>
      </c>
    </row>
    <row r="55" spans="2:13" ht="14.4" x14ac:dyDescent="0.3">
      <c r="B55" s="213"/>
      <c r="C55" s="216"/>
      <c r="D55" s="219"/>
      <c r="E55" s="222"/>
      <c r="F55" s="166" t="s">
        <v>73</v>
      </c>
      <c r="G55" s="167">
        <v>17</v>
      </c>
      <c r="H55" s="182">
        <v>0.33300000000000002</v>
      </c>
      <c r="I55" s="222"/>
      <c r="J55" s="183" t="s">
        <v>49</v>
      </c>
      <c r="K55" s="92">
        <f t="shared" si="0"/>
        <v>-0.33300000000000002</v>
      </c>
      <c r="L55" s="92">
        <f t="shared" si="1"/>
        <v>0</v>
      </c>
      <c r="M55" s="107">
        <f t="shared" si="2"/>
        <v>-0.33300000000000002</v>
      </c>
    </row>
    <row r="56" spans="2:13" ht="14.4" x14ac:dyDescent="0.3">
      <c r="B56" s="213">
        <v>14</v>
      </c>
      <c r="C56" s="215">
        <f>C53+1</f>
        <v>45852</v>
      </c>
      <c r="D56" s="218" t="s">
        <v>139</v>
      </c>
      <c r="E56" s="221" t="s">
        <v>70</v>
      </c>
      <c r="F56" s="166" t="s">
        <v>72</v>
      </c>
      <c r="G56" s="167">
        <v>10</v>
      </c>
      <c r="H56" s="182">
        <v>0.33300000000000002</v>
      </c>
      <c r="I56" s="224" t="s">
        <v>72</v>
      </c>
      <c r="J56" s="183" t="s">
        <v>64</v>
      </c>
      <c r="K56" s="92">
        <f t="shared" si="0"/>
        <v>2.9970000000000003</v>
      </c>
      <c r="L56" s="92">
        <f t="shared" si="1"/>
        <v>5.9940000000000007E-2</v>
      </c>
      <c r="M56" s="107">
        <f t="shared" si="2"/>
        <v>2.9370600000000002</v>
      </c>
    </row>
    <row r="57" spans="2:13" ht="14.4" x14ac:dyDescent="0.3">
      <c r="B57" s="213"/>
      <c r="C57" s="216"/>
      <c r="D57" s="219"/>
      <c r="E57" s="222"/>
      <c r="F57" s="166" t="s">
        <v>149</v>
      </c>
      <c r="G57" s="167">
        <v>16.5</v>
      </c>
      <c r="H57" s="182">
        <v>0.33300000000000002</v>
      </c>
      <c r="I57" s="222"/>
      <c r="J57" s="183" t="s">
        <v>49</v>
      </c>
      <c r="K57" s="92">
        <f t="shared" si="0"/>
        <v>-0.33300000000000002</v>
      </c>
      <c r="L57" s="92">
        <f t="shared" si="1"/>
        <v>0</v>
      </c>
      <c r="M57" s="107">
        <f t="shared" si="2"/>
        <v>-0.33300000000000002</v>
      </c>
    </row>
    <row r="58" spans="2:13" ht="14.4" x14ac:dyDescent="0.3">
      <c r="B58" s="213"/>
      <c r="C58" s="216"/>
      <c r="D58" s="219"/>
      <c r="E58" s="222"/>
      <c r="F58" s="166" t="s">
        <v>73</v>
      </c>
      <c r="G58" s="167">
        <v>14.5</v>
      </c>
      <c r="H58" s="182">
        <v>0.33300000000000002</v>
      </c>
      <c r="I58" s="222"/>
      <c r="J58" s="183" t="s">
        <v>49</v>
      </c>
      <c r="K58" s="92">
        <f t="shared" si="0"/>
        <v>-0.33300000000000002</v>
      </c>
      <c r="L58" s="92">
        <f t="shared" si="1"/>
        <v>0</v>
      </c>
      <c r="M58" s="107">
        <f t="shared" si="2"/>
        <v>-0.33300000000000002</v>
      </c>
    </row>
    <row r="59" spans="2:13" ht="14.4" x14ac:dyDescent="0.3">
      <c r="B59" s="213">
        <v>15</v>
      </c>
      <c r="C59" s="215">
        <f>C56+1</f>
        <v>45853</v>
      </c>
      <c r="D59" s="218" t="s">
        <v>96</v>
      </c>
      <c r="E59" s="221" t="s">
        <v>163</v>
      </c>
      <c r="F59" s="166" t="s">
        <v>52</v>
      </c>
      <c r="G59" s="167">
        <v>10</v>
      </c>
      <c r="H59" s="182">
        <v>0.33300000000000002</v>
      </c>
      <c r="I59" s="224" t="s">
        <v>78</v>
      </c>
      <c r="J59" s="183" t="s">
        <v>49</v>
      </c>
      <c r="K59" s="92">
        <f t="shared" si="0"/>
        <v>-0.33300000000000002</v>
      </c>
      <c r="L59" s="92">
        <f t="shared" si="1"/>
        <v>0</v>
      </c>
      <c r="M59" s="107">
        <f t="shared" si="2"/>
        <v>-0.33300000000000002</v>
      </c>
    </row>
    <row r="60" spans="2:13" ht="14.4" x14ac:dyDescent="0.3">
      <c r="B60" s="213"/>
      <c r="C60" s="216"/>
      <c r="D60" s="219"/>
      <c r="E60" s="222"/>
      <c r="F60" s="166" t="s">
        <v>78</v>
      </c>
      <c r="G60" s="167">
        <v>13</v>
      </c>
      <c r="H60" s="182">
        <v>0.33300000000000002</v>
      </c>
      <c r="I60" s="222"/>
      <c r="J60" s="183" t="s">
        <v>64</v>
      </c>
      <c r="K60" s="92">
        <f t="shared" si="0"/>
        <v>3.9960000000000004</v>
      </c>
      <c r="L60" s="92">
        <f t="shared" si="1"/>
        <v>7.9920000000000005E-2</v>
      </c>
      <c r="M60" s="107">
        <f t="shared" si="2"/>
        <v>3.9160800000000004</v>
      </c>
    </row>
    <row r="61" spans="2:13" ht="14.4" x14ac:dyDescent="0.3">
      <c r="B61" s="213"/>
      <c r="C61" s="216"/>
      <c r="D61" s="219"/>
      <c r="E61" s="222"/>
      <c r="F61" s="166" t="s">
        <v>126</v>
      </c>
      <c r="G61" s="167">
        <v>36</v>
      </c>
      <c r="H61" s="182">
        <v>0.33300000000000002</v>
      </c>
      <c r="I61" s="222"/>
      <c r="J61" s="183" t="s">
        <v>49</v>
      </c>
      <c r="K61" s="92">
        <f t="shared" si="0"/>
        <v>-0.33300000000000002</v>
      </c>
      <c r="L61" s="92">
        <f t="shared" si="1"/>
        <v>0</v>
      </c>
      <c r="M61" s="107">
        <f t="shared" si="2"/>
        <v>-0.33300000000000002</v>
      </c>
    </row>
    <row r="62" spans="2:13" ht="14.4" x14ac:dyDescent="0.3">
      <c r="B62" s="213">
        <v>16</v>
      </c>
      <c r="C62" s="215">
        <f>C59+1</f>
        <v>45854</v>
      </c>
      <c r="D62" s="218" t="s">
        <v>151</v>
      </c>
      <c r="E62" s="221" t="s">
        <v>164</v>
      </c>
      <c r="F62" s="166" t="s">
        <v>52</v>
      </c>
      <c r="G62" s="167">
        <v>13.5</v>
      </c>
      <c r="H62" s="182">
        <v>0.33300000000000002</v>
      </c>
      <c r="I62" s="224" t="s">
        <v>72</v>
      </c>
      <c r="J62" s="183" t="s">
        <v>49</v>
      </c>
      <c r="K62" s="92">
        <f t="shared" si="0"/>
        <v>-0.33300000000000002</v>
      </c>
      <c r="L62" s="92">
        <f t="shared" si="1"/>
        <v>0</v>
      </c>
      <c r="M62" s="107">
        <f t="shared" si="2"/>
        <v>-0.33300000000000002</v>
      </c>
    </row>
    <row r="63" spans="2:13" ht="14.4" x14ac:dyDescent="0.3">
      <c r="B63" s="213"/>
      <c r="C63" s="216"/>
      <c r="D63" s="219"/>
      <c r="E63" s="222"/>
      <c r="F63" s="166" t="s">
        <v>73</v>
      </c>
      <c r="G63" s="167">
        <v>18</v>
      </c>
      <c r="H63" s="182">
        <v>0.33300000000000002</v>
      </c>
      <c r="I63" s="222"/>
      <c r="J63" s="183" t="s">
        <v>49</v>
      </c>
      <c r="K63" s="92">
        <f t="shared" si="0"/>
        <v>-0.33300000000000002</v>
      </c>
      <c r="L63" s="92">
        <f t="shared" si="1"/>
        <v>0</v>
      </c>
      <c r="M63" s="107">
        <f t="shared" si="2"/>
        <v>-0.33300000000000002</v>
      </c>
    </row>
    <row r="64" spans="2:13" ht="14.4" x14ac:dyDescent="0.3">
      <c r="B64" s="213"/>
      <c r="C64" s="216"/>
      <c r="D64" s="219"/>
      <c r="E64" s="222"/>
      <c r="F64" s="166" t="s">
        <v>126</v>
      </c>
      <c r="G64" s="167">
        <v>44</v>
      </c>
      <c r="H64" s="182">
        <v>0.33300000000000002</v>
      </c>
      <c r="I64" s="222"/>
      <c r="J64" s="183" t="s">
        <v>49</v>
      </c>
      <c r="K64" s="92">
        <f t="shared" si="0"/>
        <v>-0.33300000000000002</v>
      </c>
      <c r="L64" s="92">
        <f t="shared" si="1"/>
        <v>0</v>
      </c>
      <c r="M64" s="107">
        <f t="shared" si="2"/>
        <v>-0.33300000000000002</v>
      </c>
    </row>
    <row r="65" spans="2:13" ht="14.4" x14ac:dyDescent="0.3">
      <c r="B65" s="213">
        <v>17</v>
      </c>
      <c r="C65" s="215">
        <f>C62+1</f>
        <v>45855</v>
      </c>
      <c r="D65" s="218" t="s">
        <v>151</v>
      </c>
      <c r="E65" s="221" t="s">
        <v>165</v>
      </c>
      <c r="F65" s="166" t="s">
        <v>87</v>
      </c>
      <c r="G65" s="167">
        <v>7.6</v>
      </c>
      <c r="H65" s="182">
        <v>0.33300000000000002</v>
      </c>
      <c r="I65" s="224" t="s">
        <v>73</v>
      </c>
      <c r="J65" s="183" t="s">
        <v>49</v>
      </c>
      <c r="K65" s="92">
        <f t="shared" si="0"/>
        <v>-0.33300000000000002</v>
      </c>
      <c r="L65" s="92">
        <f t="shared" si="1"/>
        <v>0</v>
      </c>
      <c r="M65" s="107">
        <f t="shared" si="2"/>
        <v>-0.33300000000000002</v>
      </c>
    </row>
    <row r="66" spans="2:13" ht="14.4" x14ac:dyDescent="0.3">
      <c r="B66" s="213"/>
      <c r="C66" s="216"/>
      <c r="D66" s="219"/>
      <c r="E66" s="222"/>
      <c r="F66" s="166" t="s">
        <v>72</v>
      </c>
      <c r="G66" s="167">
        <v>10.5</v>
      </c>
      <c r="H66" s="182">
        <v>0.33300000000000002</v>
      </c>
      <c r="I66" s="222"/>
      <c r="J66" s="183" t="s">
        <v>49</v>
      </c>
      <c r="K66" s="92">
        <f t="shared" ref="K66:K118" si="3">IF(J66="w",(G66-1)*H66,-H66)</f>
        <v>-0.33300000000000002</v>
      </c>
      <c r="L66" s="92">
        <f t="shared" ref="L66:L118" si="4">IF(J66="w",(K66/100*2),0)</f>
        <v>0</v>
      </c>
      <c r="M66" s="107">
        <f t="shared" ref="M66:M118" si="5">K66-L66</f>
        <v>-0.33300000000000002</v>
      </c>
    </row>
    <row r="67" spans="2:13" ht="14.4" x14ac:dyDescent="0.3">
      <c r="B67" s="213"/>
      <c r="C67" s="216"/>
      <c r="D67" s="219"/>
      <c r="E67" s="222"/>
      <c r="F67" s="166" t="s">
        <v>149</v>
      </c>
      <c r="G67" s="167">
        <v>20</v>
      </c>
      <c r="H67" s="182">
        <v>0.33300000000000002</v>
      </c>
      <c r="I67" s="222"/>
      <c r="J67" s="183" t="s">
        <v>49</v>
      </c>
      <c r="K67" s="92">
        <f t="shared" si="3"/>
        <v>-0.33300000000000002</v>
      </c>
      <c r="L67" s="92">
        <f t="shared" si="4"/>
        <v>0</v>
      </c>
      <c r="M67" s="107">
        <f t="shared" si="5"/>
        <v>-0.33300000000000002</v>
      </c>
    </row>
    <row r="68" spans="2:13" ht="14.4" x14ac:dyDescent="0.3">
      <c r="B68" s="213"/>
      <c r="C68" s="215">
        <f>C65</f>
        <v>45855</v>
      </c>
      <c r="D68" s="218" t="s">
        <v>96</v>
      </c>
      <c r="E68" s="221" t="s">
        <v>128</v>
      </c>
      <c r="F68" s="166" t="s">
        <v>56</v>
      </c>
      <c r="G68" s="167">
        <v>8.1999999999999993</v>
      </c>
      <c r="H68" s="182">
        <v>0.33300000000000002</v>
      </c>
      <c r="I68" s="224" t="s">
        <v>73</v>
      </c>
      <c r="J68" s="183" t="s">
        <v>49</v>
      </c>
      <c r="K68" s="92">
        <f t="shared" si="3"/>
        <v>-0.33300000000000002</v>
      </c>
      <c r="L68" s="92">
        <f t="shared" si="4"/>
        <v>0</v>
      </c>
      <c r="M68" s="107">
        <f t="shared" si="5"/>
        <v>-0.33300000000000002</v>
      </c>
    </row>
    <row r="69" spans="2:13" ht="14.4" x14ac:dyDescent="0.3">
      <c r="B69" s="213"/>
      <c r="C69" s="216"/>
      <c r="D69" s="219"/>
      <c r="E69" s="222"/>
      <c r="F69" s="166" t="s">
        <v>52</v>
      </c>
      <c r="G69" s="167">
        <v>9.8000000000000007</v>
      </c>
      <c r="H69" s="182">
        <v>0.33300000000000002</v>
      </c>
      <c r="I69" s="222"/>
      <c r="J69" s="183" t="s">
        <v>49</v>
      </c>
      <c r="K69" s="92">
        <f t="shared" si="3"/>
        <v>-0.33300000000000002</v>
      </c>
      <c r="L69" s="92">
        <f t="shared" si="4"/>
        <v>0</v>
      </c>
      <c r="M69" s="107">
        <f t="shared" si="5"/>
        <v>-0.33300000000000002</v>
      </c>
    </row>
    <row r="70" spans="2:13" ht="14.4" x14ac:dyDescent="0.3">
      <c r="B70" s="213"/>
      <c r="C70" s="216"/>
      <c r="D70" s="219"/>
      <c r="E70" s="222"/>
      <c r="F70" s="166" t="s">
        <v>66</v>
      </c>
      <c r="G70" s="167">
        <v>11</v>
      </c>
      <c r="H70" s="182">
        <v>0.33300000000000002</v>
      </c>
      <c r="I70" s="222"/>
      <c r="J70" s="183" t="s">
        <v>49</v>
      </c>
      <c r="K70" s="92">
        <f t="shared" si="3"/>
        <v>-0.33300000000000002</v>
      </c>
      <c r="L70" s="92">
        <f t="shared" si="4"/>
        <v>0</v>
      </c>
      <c r="M70" s="107">
        <f t="shared" si="5"/>
        <v>-0.33300000000000002</v>
      </c>
    </row>
    <row r="71" spans="2:13" ht="14.4" x14ac:dyDescent="0.3">
      <c r="B71" s="213">
        <v>18</v>
      </c>
      <c r="C71" s="215">
        <f>C68+1</f>
        <v>45856</v>
      </c>
      <c r="D71" s="218" t="s">
        <v>151</v>
      </c>
      <c r="E71" s="221" t="s">
        <v>166</v>
      </c>
      <c r="F71" s="166" t="s">
        <v>56</v>
      </c>
      <c r="G71" s="167">
        <v>7</v>
      </c>
      <c r="H71" s="182">
        <v>0.33300000000000002</v>
      </c>
      <c r="I71" s="224" t="s">
        <v>56</v>
      </c>
      <c r="J71" s="183" t="s">
        <v>64</v>
      </c>
      <c r="K71" s="92">
        <f t="shared" si="3"/>
        <v>1.9980000000000002</v>
      </c>
      <c r="L71" s="92">
        <f t="shared" si="4"/>
        <v>3.9960000000000002E-2</v>
      </c>
      <c r="M71" s="107">
        <f t="shared" si="5"/>
        <v>1.9580400000000002</v>
      </c>
    </row>
    <row r="72" spans="2:13" ht="14.4" x14ac:dyDescent="0.3">
      <c r="B72" s="213"/>
      <c r="C72" s="216"/>
      <c r="D72" s="219"/>
      <c r="E72" s="222"/>
      <c r="F72" s="166" t="s">
        <v>66</v>
      </c>
      <c r="G72" s="167">
        <v>7.6</v>
      </c>
      <c r="H72" s="182">
        <v>0.33300000000000002</v>
      </c>
      <c r="I72" s="222"/>
      <c r="J72" s="183" t="s">
        <v>49</v>
      </c>
      <c r="K72" s="92">
        <f t="shared" si="3"/>
        <v>-0.33300000000000002</v>
      </c>
      <c r="L72" s="92">
        <f t="shared" si="4"/>
        <v>0</v>
      </c>
      <c r="M72" s="107">
        <f t="shared" si="5"/>
        <v>-0.33300000000000002</v>
      </c>
    </row>
    <row r="73" spans="2:13" ht="14.4" x14ac:dyDescent="0.3">
      <c r="B73" s="213"/>
      <c r="C73" s="216"/>
      <c r="D73" s="219"/>
      <c r="E73" s="222"/>
      <c r="F73" s="166" t="s">
        <v>78</v>
      </c>
      <c r="G73" s="167">
        <v>12</v>
      </c>
      <c r="H73" s="182">
        <v>0.33300000000000002</v>
      </c>
      <c r="I73" s="222"/>
      <c r="J73" s="183" t="s">
        <v>49</v>
      </c>
      <c r="K73" s="92">
        <f t="shared" si="3"/>
        <v>-0.33300000000000002</v>
      </c>
      <c r="L73" s="92">
        <f t="shared" si="4"/>
        <v>0</v>
      </c>
      <c r="M73" s="107">
        <f t="shared" si="5"/>
        <v>-0.33300000000000002</v>
      </c>
    </row>
    <row r="74" spans="2:13" ht="14.4" x14ac:dyDescent="0.3">
      <c r="B74" s="213"/>
      <c r="C74" s="215">
        <f>C71</f>
        <v>45856</v>
      </c>
      <c r="D74" s="218" t="s">
        <v>88</v>
      </c>
      <c r="E74" s="221" t="s">
        <v>168</v>
      </c>
      <c r="F74" s="166" t="s">
        <v>72</v>
      </c>
      <c r="G74" s="167">
        <v>9.4</v>
      </c>
      <c r="H74" s="182">
        <v>0.33300000000000002</v>
      </c>
      <c r="I74" s="224" t="s">
        <v>103</v>
      </c>
      <c r="J74" s="183" t="s">
        <v>49</v>
      </c>
      <c r="K74" s="92">
        <f t="shared" si="3"/>
        <v>-0.33300000000000002</v>
      </c>
      <c r="L74" s="92">
        <f t="shared" si="4"/>
        <v>0</v>
      </c>
      <c r="M74" s="107">
        <f t="shared" si="5"/>
        <v>-0.33300000000000002</v>
      </c>
    </row>
    <row r="75" spans="2:13" ht="14.4" x14ac:dyDescent="0.3">
      <c r="B75" s="213"/>
      <c r="C75" s="216"/>
      <c r="D75" s="219"/>
      <c r="E75" s="222"/>
      <c r="F75" s="166" t="s">
        <v>149</v>
      </c>
      <c r="G75" s="167">
        <v>14.5</v>
      </c>
      <c r="H75" s="182">
        <v>0.33300000000000002</v>
      </c>
      <c r="I75" s="222"/>
      <c r="J75" s="183" t="s">
        <v>49</v>
      </c>
      <c r="K75" s="92">
        <f t="shared" si="3"/>
        <v>-0.33300000000000002</v>
      </c>
      <c r="L75" s="92">
        <f t="shared" si="4"/>
        <v>0</v>
      </c>
      <c r="M75" s="107">
        <f t="shared" si="5"/>
        <v>-0.33300000000000002</v>
      </c>
    </row>
    <row r="76" spans="2:13" ht="14.4" x14ac:dyDescent="0.3">
      <c r="B76" s="213"/>
      <c r="C76" s="216"/>
      <c r="D76" s="219"/>
      <c r="E76" s="222"/>
      <c r="F76" s="166" t="s">
        <v>103</v>
      </c>
      <c r="G76" s="167">
        <v>17.5</v>
      </c>
      <c r="H76" s="182">
        <v>0.33300000000000002</v>
      </c>
      <c r="I76" s="222"/>
      <c r="J76" s="183" t="s">
        <v>64</v>
      </c>
      <c r="K76" s="92">
        <f t="shared" si="3"/>
        <v>5.4945000000000004</v>
      </c>
      <c r="L76" s="92">
        <f t="shared" si="4"/>
        <v>0.10989</v>
      </c>
      <c r="M76" s="107">
        <f t="shared" si="5"/>
        <v>5.3846100000000003</v>
      </c>
    </row>
    <row r="77" spans="2:13" ht="14.4" x14ac:dyDescent="0.3">
      <c r="B77" s="213">
        <v>19</v>
      </c>
      <c r="C77" s="215">
        <f>C74+1</f>
        <v>45857</v>
      </c>
      <c r="D77" s="218" t="s">
        <v>151</v>
      </c>
      <c r="E77" s="221" t="s">
        <v>169</v>
      </c>
      <c r="F77" s="166" t="s">
        <v>52</v>
      </c>
      <c r="G77" s="167">
        <v>11.5</v>
      </c>
      <c r="H77" s="182">
        <v>0.33300000000000002</v>
      </c>
      <c r="I77" s="224" t="s">
        <v>87</v>
      </c>
      <c r="J77" s="183" t="s">
        <v>49</v>
      </c>
      <c r="K77" s="92">
        <f t="shared" si="3"/>
        <v>-0.33300000000000002</v>
      </c>
      <c r="L77" s="92">
        <f t="shared" si="4"/>
        <v>0</v>
      </c>
      <c r="M77" s="107">
        <f t="shared" si="5"/>
        <v>-0.33300000000000002</v>
      </c>
    </row>
    <row r="78" spans="2:13" ht="14.4" x14ac:dyDescent="0.3">
      <c r="B78" s="213"/>
      <c r="C78" s="216"/>
      <c r="D78" s="219"/>
      <c r="E78" s="222"/>
      <c r="F78" s="166" t="s">
        <v>78</v>
      </c>
      <c r="G78" s="167">
        <v>26</v>
      </c>
      <c r="H78" s="182">
        <v>0.33300000000000002</v>
      </c>
      <c r="I78" s="222"/>
      <c r="J78" s="183" t="s">
        <v>49</v>
      </c>
      <c r="K78" s="92">
        <f t="shared" si="3"/>
        <v>-0.33300000000000002</v>
      </c>
      <c r="L78" s="92">
        <f t="shared" si="4"/>
        <v>0</v>
      </c>
      <c r="M78" s="107">
        <f t="shared" si="5"/>
        <v>-0.33300000000000002</v>
      </c>
    </row>
    <row r="79" spans="2:13" ht="14.4" x14ac:dyDescent="0.3">
      <c r="B79" s="213"/>
      <c r="C79" s="216"/>
      <c r="D79" s="219"/>
      <c r="E79" s="222"/>
      <c r="F79" s="166" t="s">
        <v>73</v>
      </c>
      <c r="G79" s="167">
        <v>15</v>
      </c>
      <c r="H79" s="182">
        <v>0.33300000000000002</v>
      </c>
      <c r="I79" s="222"/>
      <c r="J79" s="183" t="s">
        <v>49</v>
      </c>
      <c r="K79" s="92">
        <f t="shared" si="3"/>
        <v>-0.33300000000000002</v>
      </c>
      <c r="L79" s="92">
        <f t="shared" si="4"/>
        <v>0</v>
      </c>
      <c r="M79" s="107">
        <f t="shared" si="5"/>
        <v>-0.33300000000000002</v>
      </c>
    </row>
    <row r="80" spans="2:13" ht="14.4" x14ac:dyDescent="0.3">
      <c r="B80" s="213"/>
      <c r="C80" s="215">
        <f>C77</f>
        <v>45857</v>
      </c>
      <c r="D80" s="218" t="s">
        <v>69</v>
      </c>
      <c r="E80" s="221" t="s">
        <v>170</v>
      </c>
      <c r="F80" s="166" t="s">
        <v>72</v>
      </c>
      <c r="G80" s="167">
        <v>9.6</v>
      </c>
      <c r="H80" s="182">
        <v>0.33300000000000002</v>
      </c>
      <c r="I80" s="224" t="s">
        <v>132</v>
      </c>
      <c r="J80" s="183" t="s">
        <v>49</v>
      </c>
      <c r="K80" s="92">
        <f t="shared" si="3"/>
        <v>-0.33300000000000002</v>
      </c>
      <c r="L80" s="92">
        <f t="shared" si="4"/>
        <v>0</v>
      </c>
      <c r="M80" s="107">
        <f t="shared" si="5"/>
        <v>-0.33300000000000002</v>
      </c>
    </row>
    <row r="81" spans="2:13" ht="14.4" x14ac:dyDescent="0.3">
      <c r="B81" s="213"/>
      <c r="C81" s="216"/>
      <c r="D81" s="219"/>
      <c r="E81" s="222"/>
      <c r="F81" s="166" t="s">
        <v>149</v>
      </c>
      <c r="G81" s="167">
        <v>17</v>
      </c>
      <c r="H81" s="182">
        <v>0.33300000000000002</v>
      </c>
      <c r="I81" s="222"/>
      <c r="J81" s="183" t="s">
        <v>49</v>
      </c>
      <c r="K81" s="92">
        <f t="shared" si="3"/>
        <v>-0.33300000000000002</v>
      </c>
      <c r="L81" s="92">
        <f t="shared" si="4"/>
        <v>0</v>
      </c>
      <c r="M81" s="107">
        <f t="shared" si="5"/>
        <v>-0.33300000000000002</v>
      </c>
    </row>
    <row r="82" spans="2:13" ht="14.4" x14ac:dyDescent="0.3">
      <c r="B82" s="213"/>
      <c r="C82" s="216"/>
      <c r="D82" s="219"/>
      <c r="E82" s="222"/>
      <c r="F82" s="166" t="s">
        <v>73</v>
      </c>
      <c r="G82" s="167">
        <v>17.5</v>
      </c>
      <c r="H82" s="182">
        <v>0.33300000000000002</v>
      </c>
      <c r="I82" s="222"/>
      <c r="J82" s="183" t="s">
        <v>49</v>
      </c>
      <c r="K82" s="92">
        <f t="shared" si="3"/>
        <v>-0.33300000000000002</v>
      </c>
      <c r="L82" s="92">
        <f t="shared" si="4"/>
        <v>0</v>
      </c>
      <c r="M82" s="107">
        <f t="shared" si="5"/>
        <v>-0.33300000000000002</v>
      </c>
    </row>
    <row r="83" spans="2:13" ht="14.4" x14ac:dyDescent="0.3">
      <c r="B83" s="213">
        <v>20</v>
      </c>
      <c r="C83" s="215">
        <f>C80+1</f>
        <v>45858</v>
      </c>
      <c r="D83" s="218" t="s">
        <v>69</v>
      </c>
      <c r="E83" s="221" t="s">
        <v>171</v>
      </c>
      <c r="F83" s="166" t="s">
        <v>72</v>
      </c>
      <c r="G83" s="167">
        <v>9.8000000000000007</v>
      </c>
      <c r="H83" s="182">
        <v>0.33300000000000002</v>
      </c>
      <c r="I83" s="224" t="s">
        <v>134</v>
      </c>
      <c r="J83" s="183" t="s">
        <v>49</v>
      </c>
      <c r="K83" s="92">
        <f t="shared" si="3"/>
        <v>-0.33300000000000002</v>
      </c>
      <c r="L83" s="92">
        <f t="shared" si="4"/>
        <v>0</v>
      </c>
      <c r="M83" s="107">
        <f t="shared" si="5"/>
        <v>-0.33300000000000002</v>
      </c>
    </row>
    <row r="84" spans="2:13" ht="14.4" x14ac:dyDescent="0.3">
      <c r="B84" s="213"/>
      <c r="C84" s="216"/>
      <c r="D84" s="219"/>
      <c r="E84" s="222"/>
      <c r="F84" s="166" t="s">
        <v>149</v>
      </c>
      <c r="G84" s="167">
        <v>17</v>
      </c>
      <c r="H84" s="182">
        <v>0.33300000000000002</v>
      </c>
      <c r="I84" s="222"/>
      <c r="J84" s="183" t="s">
        <v>49</v>
      </c>
      <c r="K84" s="92">
        <f t="shared" si="3"/>
        <v>-0.33300000000000002</v>
      </c>
      <c r="L84" s="92">
        <f t="shared" si="4"/>
        <v>0</v>
      </c>
      <c r="M84" s="107">
        <f t="shared" si="5"/>
        <v>-0.33300000000000002</v>
      </c>
    </row>
    <row r="85" spans="2:13" ht="14.4" x14ac:dyDescent="0.3">
      <c r="B85" s="213"/>
      <c r="C85" s="216"/>
      <c r="D85" s="219"/>
      <c r="E85" s="222"/>
      <c r="F85" s="166" t="s">
        <v>73</v>
      </c>
      <c r="G85" s="167">
        <v>15.5</v>
      </c>
      <c r="H85" s="182">
        <v>0.33300000000000002</v>
      </c>
      <c r="I85" s="222"/>
      <c r="J85" s="183" t="s">
        <v>49</v>
      </c>
      <c r="K85" s="92">
        <f t="shared" si="3"/>
        <v>-0.33300000000000002</v>
      </c>
      <c r="L85" s="92">
        <f t="shared" si="4"/>
        <v>0</v>
      </c>
      <c r="M85" s="107">
        <f t="shared" si="5"/>
        <v>-0.33300000000000002</v>
      </c>
    </row>
    <row r="86" spans="2:13" ht="14.4" x14ac:dyDescent="0.3">
      <c r="B86" s="213"/>
      <c r="C86" s="215">
        <f>C83</f>
        <v>45858</v>
      </c>
      <c r="D86" s="218" t="s">
        <v>88</v>
      </c>
      <c r="E86" s="221" t="s">
        <v>89</v>
      </c>
      <c r="F86" s="166" t="s">
        <v>52</v>
      </c>
      <c r="G86" s="167">
        <v>9.1999999999999993</v>
      </c>
      <c r="H86" s="182">
        <v>0.33300000000000002</v>
      </c>
      <c r="I86" s="224" t="s">
        <v>104</v>
      </c>
      <c r="J86" s="183" t="s">
        <v>49</v>
      </c>
      <c r="K86" s="92">
        <f t="shared" si="3"/>
        <v>-0.33300000000000002</v>
      </c>
      <c r="L86" s="92">
        <f t="shared" si="4"/>
        <v>0</v>
      </c>
      <c r="M86" s="107">
        <f t="shared" si="5"/>
        <v>-0.33300000000000002</v>
      </c>
    </row>
    <row r="87" spans="2:13" ht="14.4" x14ac:dyDescent="0.3">
      <c r="B87" s="213"/>
      <c r="C87" s="216"/>
      <c r="D87" s="219"/>
      <c r="E87" s="222"/>
      <c r="F87" s="166" t="s">
        <v>66</v>
      </c>
      <c r="G87" s="167">
        <v>13.5</v>
      </c>
      <c r="H87" s="182">
        <v>0.33300000000000002</v>
      </c>
      <c r="I87" s="222"/>
      <c r="J87" s="183" t="s">
        <v>49</v>
      </c>
      <c r="K87" s="92">
        <f t="shared" si="3"/>
        <v>-0.33300000000000002</v>
      </c>
      <c r="L87" s="92">
        <f t="shared" si="4"/>
        <v>0</v>
      </c>
      <c r="M87" s="107">
        <f t="shared" si="5"/>
        <v>-0.33300000000000002</v>
      </c>
    </row>
    <row r="88" spans="2:13" ht="14.4" x14ac:dyDescent="0.3">
      <c r="B88" s="213"/>
      <c r="C88" s="216"/>
      <c r="D88" s="219"/>
      <c r="E88" s="222"/>
      <c r="F88" s="166" t="s">
        <v>78</v>
      </c>
      <c r="G88" s="167">
        <v>13</v>
      </c>
      <c r="H88" s="182">
        <v>0.33300000000000002</v>
      </c>
      <c r="I88" s="222"/>
      <c r="J88" s="183" t="s">
        <v>49</v>
      </c>
      <c r="K88" s="92">
        <f t="shared" si="3"/>
        <v>-0.33300000000000002</v>
      </c>
      <c r="L88" s="92">
        <f t="shared" si="4"/>
        <v>0</v>
      </c>
      <c r="M88" s="107">
        <f t="shared" si="5"/>
        <v>-0.33300000000000002</v>
      </c>
    </row>
    <row r="89" spans="2:13" ht="14.4" x14ac:dyDescent="0.3">
      <c r="B89" s="213">
        <v>21</v>
      </c>
      <c r="C89" s="215">
        <f t="shared" ref="C89:C92" si="6">C86+1</f>
        <v>45859</v>
      </c>
      <c r="D89" s="218" t="s">
        <v>139</v>
      </c>
      <c r="E89" s="221" t="s">
        <v>91</v>
      </c>
      <c r="F89" s="166" t="s">
        <v>52</v>
      </c>
      <c r="G89" s="167">
        <v>10.5</v>
      </c>
      <c r="H89" s="182">
        <v>0.33300000000000002</v>
      </c>
      <c r="I89" s="224" t="s">
        <v>66</v>
      </c>
      <c r="J89" s="183" t="s">
        <v>49</v>
      </c>
      <c r="K89" s="92">
        <f t="shared" si="3"/>
        <v>-0.33300000000000002</v>
      </c>
      <c r="L89" s="92">
        <f t="shared" si="4"/>
        <v>0</v>
      </c>
      <c r="M89" s="107">
        <f t="shared" si="5"/>
        <v>-0.33300000000000002</v>
      </c>
    </row>
    <row r="90" spans="2:13" ht="14.4" x14ac:dyDescent="0.3">
      <c r="B90" s="213"/>
      <c r="C90" s="216"/>
      <c r="D90" s="219"/>
      <c r="E90" s="222"/>
      <c r="F90" s="166" t="s">
        <v>66</v>
      </c>
      <c r="G90" s="167">
        <v>28</v>
      </c>
      <c r="H90" s="182">
        <v>0.33300000000000002</v>
      </c>
      <c r="I90" s="222"/>
      <c r="J90" s="183" t="s">
        <v>49</v>
      </c>
      <c r="K90" s="92">
        <f t="shared" si="3"/>
        <v>-0.33300000000000002</v>
      </c>
      <c r="L90" s="92">
        <f t="shared" si="4"/>
        <v>0</v>
      </c>
      <c r="M90" s="107">
        <f t="shared" si="5"/>
        <v>-0.33300000000000002</v>
      </c>
    </row>
    <row r="91" spans="2:13" ht="14.4" x14ac:dyDescent="0.3">
      <c r="B91" s="213"/>
      <c r="C91" s="216"/>
      <c r="D91" s="219"/>
      <c r="E91" s="222"/>
      <c r="F91" s="166" t="s">
        <v>78</v>
      </c>
      <c r="G91" s="167">
        <v>20</v>
      </c>
      <c r="H91" s="182">
        <v>0.33300000000000002</v>
      </c>
      <c r="I91" s="222"/>
      <c r="J91" s="183" t="s">
        <v>64</v>
      </c>
      <c r="K91" s="92">
        <f t="shared" si="3"/>
        <v>6.327</v>
      </c>
      <c r="L91" s="92">
        <f t="shared" si="4"/>
        <v>0.12653999999999999</v>
      </c>
      <c r="M91" s="107">
        <f t="shared" si="5"/>
        <v>6.2004599999999996</v>
      </c>
    </row>
    <row r="92" spans="2:13" ht="14.4" x14ac:dyDescent="0.3">
      <c r="B92" s="213">
        <v>22</v>
      </c>
      <c r="C92" s="215">
        <f t="shared" si="6"/>
        <v>45860</v>
      </c>
      <c r="D92" s="218" t="s">
        <v>151</v>
      </c>
      <c r="E92" s="221" t="s">
        <v>172</v>
      </c>
      <c r="F92" s="166" t="s">
        <v>52</v>
      </c>
      <c r="G92" s="167">
        <v>9.1999999999999993</v>
      </c>
      <c r="H92" s="182">
        <v>0.33300000000000002</v>
      </c>
      <c r="I92" s="224" t="s">
        <v>52</v>
      </c>
      <c r="J92" s="183" t="s">
        <v>64</v>
      </c>
      <c r="K92" s="92">
        <f t="shared" si="3"/>
        <v>2.7305999999999999</v>
      </c>
      <c r="L92" s="92">
        <f t="shared" si="4"/>
        <v>5.4612000000000001E-2</v>
      </c>
      <c r="M92" s="107">
        <f t="shared" si="5"/>
        <v>2.6759879999999998</v>
      </c>
    </row>
    <row r="93" spans="2:13" ht="14.4" x14ac:dyDescent="0.3">
      <c r="B93" s="213"/>
      <c r="C93" s="216"/>
      <c r="D93" s="219"/>
      <c r="E93" s="222"/>
      <c r="F93" s="166" t="s">
        <v>78</v>
      </c>
      <c r="G93" s="167">
        <v>15.5</v>
      </c>
      <c r="H93" s="182">
        <v>0.33300000000000002</v>
      </c>
      <c r="I93" s="222"/>
      <c r="J93" s="183" t="s">
        <v>49</v>
      </c>
      <c r="K93" s="92">
        <f t="shared" si="3"/>
        <v>-0.33300000000000002</v>
      </c>
      <c r="L93" s="92">
        <f t="shared" si="4"/>
        <v>0</v>
      </c>
      <c r="M93" s="107">
        <f t="shared" si="5"/>
        <v>-0.33300000000000002</v>
      </c>
    </row>
    <row r="94" spans="2:13" ht="14.4" x14ac:dyDescent="0.3">
      <c r="B94" s="213"/>
      <c r="C94" s="216"/>
      <c r="D94" s="219"/>
      <c r="E94" s="222"/>
      <c r="F94" s="166" t="s">
        <v>73</v>
      </c>
      <c r="G94" s="167">
        <v>21</v>
      </c>
      <c r="H94" s="182">
        <v>0.33300000000000002</v>
      </c>
      <c r="I94" s="222"/>
      <c r="J94" s="183" t="s">
        <v>49</v>
      </c>
      <c r="K94" s="92">
        <f t="shared" si="3"/>
        <v>-0.33300000000000002</v>
      </c>
      <c r="L94" s="92">
        <f t="shared" si="4"/>
        <v>0</v>
      </c>
      <c r="M94" s="107">
        <f t="shared" si="5"/>
        <v>-0.33300000000000002</v>
      </c>
    </row>
    <row r="95" spans="2:13" ht="14.4" x14ac:dyDescent="0.3">
      <c r="B95" s="213"/>
      <c r="C95" s="215">
        <f>C92</f>
        <v>45860</v>
      </c>
      <c r="D95" s="218" t="s">
        <v>96</v>
      </c>
      <c r="E95" s="221" t="s">
        <v>136</v>
      </c>
      <c r="F95" s="166" t="s">
        <v>72</v>
      </c>
      <c r="G95" s="167">
        <v>9.6</v>
      </c>
      <c r="H95" s="182">
        <v>0.33300000000000002</v>
      </c>
      <c r="I95" s="224" t="s">
        <v>95</v>
      </c>
      <c r="J95" s="183" t="s">
        <v>49</v>
      </c>
      <c r="K95" s="92">
        <f t="shared" si="3"/>
        <v>-0.33300000000000002</v>
      </c>
      <c r="L95" s="92">
        <f t="shared" si="4"/>
        <v>0</v>
      </c>
      <c r="M95" s="107">
        <f t="shared" si="5"/>
        <v>-0.33300000000000002</v>
      </c>
    </row>
    <row r="96" spans="2:13" ht="14.4" x14ac:dyDescent="0.3">
      <c r="B96" s="213"/>
      <c r="C96" s="216"/>
      <c r="D96" s="219"/>
      <c r="E96" s="222"/>
      <c r="F96" s="166" t="s">
        <v>149</v>
      </c>
      <c r="G96" s="167">
        <v>18</v>
      </c>
      <c r="H96" s="182">
        <v>0.33300000000000002</v>
      </c>
      <c r="I96" s="222"/>
      <c r="J96" s="183" t="s">
        <v>49</v>
      </c>
      <c r="K96" s="92">
        <f t="shared" si="3"/>
        <v>-0.33300000000000002</v>
      </c>
      <c r="L96" s="92">
        <f t="shared" si="4"/>
        <v>0</v>
      </c>
      <c r="M96" s="107">
        <f t="shared" si="5"/>
        <v>-0.33300000000000002</v>
      </c>
    </row>
    <row r="97" spans="2:13" ht="14.4" x14ac:dyDescent="0.3">
      <c r="B97" s="213"/>
      <c r="C97" s="216"/>
      <c r="D97" s="219"/>
      <c r="E97" s="222"/>
      <c r="F97" s="166" t="s">
        <v>73</v>
      </c>
      <c r="G97" s="167">
        <v>17</v>
      </c>
      <c r="H97" s="182">
        <v>0.33300000000000002</v>
      </c>
      <c r="I97" s="222"/>
      <c r="J97" s="183" t="s">
        <v>49</v>
      </c>
      <c r="K97" s="92">
        <f t="shared" si="3"/>
        <v>-0.33300000000000002</v>
      </c>
      <c r="L97" s="92">
        <f t="shared" si="4"/>
        <v>0</v>
      </c>
      <c r="M97" s="107">
        <f t="shared" si="5"/>
        <v>-0.33300000000000002</v>
      </c>
    </row>
    <row r="98" spans="2:13" ht="14.4" x14ac:dyDescent="0.3">
      <c r="B98" s="213">
        <v>23</v>
      </c>
      <c r="C98" s="215">
        <f t="shared" ref="C98:C116" si="7">C95+1</f>
        <v>45861</v>
      </c>
      <c r="D98" s="218" t="s">
        <v>151</v>
      </c>
      <c r="E98" s="221" t="s">
        <v>173</v>
      </c>
      <c r="F98" s="166" t="s">
        <v>72</v>
      </c>
      <c r="G98" s="167">
        <v>9.8000000000000007</v>
      </c>
      <c r="H98" s="182">
        <v>0.33300000000000002</v>
      </c>
      <c r="I98" s="224" t="s">
        <v>135</v>
      </c>
      <c r="J98" s="183" t="s">
        <v>49</v>
      </c>
      <c r="K98" s="92">
        <f t="shared" si="3"/>
        <v>-0.33300000000000002</v>
      </c>
      <c r="L98" s="92">
        <f t="shared" si="4"/>
        <v>0</v>
      </c>
      <c r="M98" s="107">
        <f t="shared" si="5"/>
        <v>-0.33300000000000002</v>
      </c>
    </row>
    <row r="99" spans="2:13" ht="14.4" x14ac:dyDescent="0.3">
      <c r="B99" s="213"/>
      <c r="C99" s="216"/>
      <c r="D99" s="219"/>
      <c r="E99" s="222"/>
      <c r="F99" s="166" t="s">
        <v>149</v>
      </c>
      <c r="G99" s="167">
        <v>14</v>
      </c>
      <c r="H99" s="182">
        <v>0.33300000000000002</v>
      </c>
      <c r="I99" s="222"/>
      <c r="J99" s="183" t="s">
        <v>49</v>
      </c>
      <c r="K99" s="92">
        <f t="shared" si="3"/>
        <v>-0.33300000000000002</v>
      </c>
      <c r="L99" s="92">
        <f t="shared" si="4"/>
        <v>0</v>
      </c>
      <c r="M99" s="107">
        <f t="shared" si="5"/>
        <v>-0.33300000000000002</v>
      </c>
    </row>
    <row r="100" spans="2:13" ht="14.4" x14ac:dyDescent="0.3">
      <c r="B100" s="213"/>
      <c r="C100" s="216"/>
      <c r="D100" s="219"/>
      <c r="E100" s="222"/>
      <c r="F100" s="166" t="s">
        <v>73</v>
      </c>
      <c r="G100" s="167">
        <v>19.5</v>
      </c>
      <c r="H100" s="182">
        <v>0.33300000000000002</v>
      </c>
      <c r="I100" s="222"/>
      <c r="J100" s="183" t="s">
        <v>49</v>
      </c>
      <c r="K100" s="92">
        <f t="shared" si="3"/>
        <v>-0.33300000000000002</v>
      </c>
      <c r="L100" s="92">
        <f t="shared" si="4"/>
        <v>0</v>
      </c>
      <c r="M100" s="107">
        <f t="shared" si="5"/>
        <v>-0.33300000000000002</v>
      </c>
    </row>
    <row r="101" spans="2:13" ht="14.4" x14ac:dyDescent="0.3">
      <c r="B101" s="213"/>
      <c r="C101" s="215">
        <f>C98</f>
        <v>45861</v>
      </c>
      <c r="D101" s="218" t="s">
        <v>74</v>
      </c>
      <c r="E101" s="221" t="s">
        <v>93</v>
      </c>
      <c r="F101" s="166" t="s">
        <v>72</v>
      </c>
      <c r="G101" s="167">
        <v>10.5</v>
      </c>
      <c r="H101" s="182">
        <v>0.33300000000000002</v>
      </c>
      <c r="I101" s="224" t="s">
        <v>95</v>
      </c>
      <c r="J101" s="183" t="s">
        <v>49</v>
      </c>
      <c r="K101" s="92">
        <f t="shared" si="3"/>
        <v>-0.33300000000000002</v>
      </c>
      <c r="L101" s="92">
        <f t="shared" si="4"/>
        <v>0</v>
      </c>
      <c r="M101" s="107">
        <f t="shared" si="5"/>
        <v>-0.33300000000000002</v>
      </c>
    </row>
    <row r="102" spans="2:13" ht="14.4" x14ac:dyDescent="0.3">
      <c r="B102" s="213"/>
      <c r="C102" s="216"/>
      <c r="D102" s="219"/>
      <c r="E102" s="222"/>
      <c r="F102" s="166" t="s">
        <v>149</v>
      </c>
      <c r="G102" s="167">
        <v>21</v>
      </c>
      <c r="H102" s="182">
        <v>0.33300000000000002</v>
      </c>
      <c r="I102" s="222"/>
      <c r="J102" s="183" t="s">
        <v>49</v>
      </c>
      <c r="K102" s="92">
        <f t="shared" si="3"/>
        <v>-0.33300000000000002</v>
      </c>
      <c r="L102" s="92">
        <f t="shared" si="4"/>
        <v>0</v>
      </c>
      <c r="M102" s="107">
        <f t="shared" si="5"/>
        <v>-0.33300000000000002</v>
      </c>
    </row>
    <row r="103" spans="2:13" ht="14.4" x14ac:dyDescent="0.3">
      <c r="B103" s="213"/>
      <c r="C103" s="216"/>
      <c r="D103" s="219"/>
      <c r="E103" s="222"/>
      <c r="F103" s="166" t="s">
        <v>73</v>
      </c>
      <c r="G103" s="167">
        <v>14.5</v>
      </c>
      <c r="H103" s="182">
        <v>0.33300000000000002</v>
      </c>
      <c r="I103" s="222"/>
      <c r="J103" s="183" t="s">
        <v>49</v>
      </c>
      <c r="K103" s="92">
        <f t="shared" si="3"/>
        <v>-0.33300000000000002</v>
      </c>
      <c r="L103" s="92">
        <f t="shared" si="4"/>
        <v>0</v>
      </c>
      <c r="M103" s="107">
        <f t="shared" si="5"/>
        <v>-0.33300000000000002</v>
      </c>
    </row>
    <row r="104" spans="2:13" ht="14.4" x14ac:dyDescent="0.3">
      <c r="B104" s="213">
        <v>24</v>
      </c>
      <c r="C104" s="215">
        <f t="shared" si="7"/>
        <v>45862</v>
      </c>
      <c r="D104" s="218" t="s">
        <v>96</v>
      </c>
      <c r="E104" s="221" t="s">
        <v>97</v>
      </c>
      <c r="F104" s="166" t="s">
        <v>52</v>
      </c>
      <c r="G104" s="167">
        <v>10.5</v>
      </c>
      <c r="H104" s="182">
        <v>0.33300000000000002</v>
      </c>
      <c r="I104" s="224" t="s">
        <v>99</v>
      </c>
      <c r="J104" s="183" t="s">
        <v>49</v>
      </c>
      <c r="K104" s="92">
        <f t="shared" si="3"/>
        <v>-0.33300000000000002</v>
      </c>
      <c r="L104" s="92">
        <f t="shared" si="4"/>
        <v>0</v>
      </c>
      <c r="M104" s="107">
        <f t="shared" si="5"/>
        <v>-0.33300000000000002</v>
      </c>
    </row>
    <row r="105" spans="2:13" ht="14.4" x14ac:dyDescent="0.3">
      <c r="B105" s="213"/>
      <c r="C105" s="216"/>
      <c r="D105" s="219"/>
      <c r="E105" s="222"/>
      <c r="F105" s="166" t="s">
        <v>78</v>
      </c>
      <c r="G105" s="167">
        <v>21</v>
      </c>
      <c r="H105" s="182">
        <v>0.33300000000000002</v>
      </c>
      <c r="I105" s="222"/>
      <c r="J105" s="183" t="s">
        <v>49</v>
      </c>
      <c r="K105" s="92">
        <f t="shared" si="3"/>
        <v>-0.33300000000000002</v>
      </c>
      <c r="L105" s="92">
        <f t="shared" si="4"/>
        <v>0</v>
      </c>
      <c r="M105" s="107">
        <f t="shared" si="5"/>
        <v>-0.33300000000000002</v>
      </c>
    </row>
    <row r="106" spans="2:13" ht="14.4" x14ac:dyDescent="0.3">
      <c r="B106" s="213"/>
      <c r="C106" s="216"/>
      <c r="D106" s="219"/>
      <c r="E106" s="222"/>
      <c r="F106" s="166" t="s">
        <v>73</v>
      </c>
      <c r="G106" s="167">
        <v>15</v>
      </c>
      <c r="H106" s="182">
        <v>0.33300000000000002</v>
      </c>
      <c r="I106" s="222"/>
      <c r="J106" s="183" t="s">
        <v>49</v>
      </c>
      <c r="K106" s="92">
        <f t="shared" si="3"/>
        <v>-0.33300000000000002</v>
      </c>
      <c r="L106" s="92">
        <f t="shared" si="4"/>
        <v>0</v>
      </c>
      <c r="M106" s="107">
        <f t="shared" si="5"/>
        <v>-0.33300000000000002</v>
      </c>
    </row>
    <row r="107" spans="2:13" ht="14.4" x14ac:dyDescent="0.3">
      <c r="B107" s="213"/>
      <c r="C107" s="215">
        <f>C104</f>
        <v>45862</v>
      </c>
      <c r="D107" s="218" t="s">
        <v>96</v>
      </c>
      <c r="E107" s="221" t="s">
        <v>138</v>
      </c>
      <c r="F107" s="166" t="s">
        <v>52</v>
      </c>
      <c r="G107" s="167">
        <v>9.8000000000000007</v>
      </c>
      <c r="H107" s="182">
        <v>0.33300000000000002</v>
      </c>
      <c r="I107" s="224" t="s">
        <v>87</v>
      </c>
      <c r="J107" s="183" t="s">
        <v>49</v>
      </c>
      <c r="K107" s="92">
        <f t="shared" si="3"/>
        <v>-0.33300000000000002</v>
      </c>
      <c r="L107" s="92">
        <f t="shared" si="4"/>
        <v>0</v>
      </c>
      <c r="M107" s="107">
        <f t="shared" si="5"/>
        <v>-0.33300000000000002</v>
      </c>
    </row>
    <row r="108" spans="2:13" ht="14.4" x14ac:dyDescent="0.3">
      <c r="B108" s="213"/>
      <c r="C108" s="216"/>
      <c r="D108" s="219"/>
      <c r="E108" s="222"/>
      <c r="F108" s="166" t="s">
        <v>78</v>
      </c>
      <c r="G108" s="167">
        <v>11.5</v>
      </c>
      <c r="H108" s="182">
        <v>0.33300000000000002</v>
      </c>
      <c r="I108" s="222"/>
      <c r="J108" s="183" t="s">
        <v>49</v>
      </c>
      <c r="K108" s="92">
        <f t="shared" si="3"/>
        <v>-0.33300000000000002</v>
      </c>
      <c r="L108" s="92">
        <f t="shared" si="4"/>
        <v>0</v>
      </c>
      <c r="M108" s="107">
        <f t="shared" si="5"/>
        <v>-0.33300000000000002</v>
      </c>
    </row>
    <row r="109" spans="2:13" ht="14.4" x14ac:dyDescent="0.3">
      <c r="B109" s="213"/>
      <c r="C109" s="216"/>
      <c r="D109" s="219"/>
      <c r="E109" s="222"/>
      <c r="F109" s="166" t="s">
        <v>126</v>
      </c>
      <c r="G109" s="167">
        <v>24</v>
      </c>
      <c r="H109" s="182">
        <v>0.33300000000000002</v>
      </c>
      <c r="I109" s="222"/>
      <c r="J109" s="183" t="s">
        <v>49</v>
      </c>
      <c r="K109" s="92">
        <f t="shared" si="3"/>
        <v>-0.33300000000000002</v>
      </c>
      <c r="L109" s="92">
        <f t="shared" si="4"/>
        <v>0</v>
      </c>
      <c r="M109" s="107">
        <f t="shared" si="5"/>
        <v>-0.33300000000000002</v>
      </c>
    </row>
    <row r="110" spans="2:13" ht="14.4" x14ac:dyDescent="0.3">
      <c r="B110" s="213">
        <v>25</v>
      </c>
      <c r="C110" s="215">
        <f t="shared" si="7"/>
        <v>45863</v>
      </c>
      <c r="D110" s="218" t="s">
        <v>88</v>
      </c>
      <c r="E110" s="221" t="s">
        <v>174</v>
      </c>
      <c r="F110" s="166" t="s">
        <v>87</v>
      </c>
      <c r="G110" s="167">
        <v>7.6</v>
      </c>
      <c r="H110" s="182">
        <v>0.33300000000000002</v>
      </c>
      <c r="I110" s="224" t="s">
        <v>72</v>
      </c>
      <c r="J110" s="183" t="s">
        <v>49</v>
      </c>
      <c r="K110" s="92">
        <f t="shared" si="3"/>
        <v>-0.33300000000000002</v>
      </c>
      <c r="L110" s="92">
        <f t="shared" si="4"/>
        <v>0</v>
      </c>
      <c r="M110" s="107">
        <f t="shared" si="5"/>
        <v>-0.33300000000000002</v>
      </c>
    </row>
    <row r="111" spans="2:13" ht="14.4" x14ac:dyDescent="0.3">
      <c r="B111" s="213"/>
      <c r="C111" s="216"/>
      <c r="D111" s="219"/>
      <c r="E111" s="222"/>
      <c r="F111" s="166" t="s">
        <v>52</v>
      </c>
      <c r="G111" s="167">
        <v>9.8000000000000007</v>
      </c>
      <c r="H111" s="182">
        <v>0.33300000000000002</v>
      </c>
      <c r="I111" s="222"/>
      <c r="J111" s="183" t="s">
        <v>49</v>
      </c>
      <c r="K111" s="92">
        <f t="shared" si="3"/>
        <v>-0.33300000000000002</v>
      </c>
      <c r="L111" s="92">
        <f t="shared" si="4"/>
        <v>0</v>
      </c>
      <c r="M111" s="107">
        <f t="shared" si="5"/>
        <v>-0.33300000000000002</v>
      </c>
    </row>
    <row r="112" spans="2:13" ht="14.4" x14ac:dyDescent="0.3">
      <c r="B112" s="213"/>
      <c r="C112" s="216"/>
      <c r="D112" s="219"/>
      <c r="E112" s="222"/>
      <c r="F112" s="166" t="s">
        <v>73</v>
      </c>
      <c r="G112" s="167">
        <v>15</v>
      </c>
      <c r="H112" s="182">
        <v>0.33300000000000002</v>
      </c>
      <c r="I112" s="222"/>
      <c r="J112" s="183" t="s">
        <v>49</v>
      </c>
      <c r="K112" s="92">
        <f t="shared" si="3"/>
        <v>-0.33300000000000002</v>
      </c>
      <c r="L112" s="92">
        <f t="shared" si="4"/>
        <v>0</v>
      </c>
      <c r="M112" s="107">
        <f t="shared" si="5"/>
        <v>-0.33300000000000002</v>
      </c>
    </row>
    <row r="113" spans="2:13" ht="14.4" x14ac:dyDescent="0.3">
      <c r="B113" s="213"/>
      <c r="C113" s="215">
        <f>C110</f>
        <v>45863</v>
      </c>
      <c r="D113" s="218" t="s">
        <v>139</v>
      </c>
      <c r="E113" s="221" t="s">
        <v>175</v>
      </c>
      <c r="F113" s="166" t="s">
        <v>87</v>
      </c>
      <c r="G113" s="167">
        <v>10</v>
      </c>
      <c r="H113" s="182">
        <v>0.33300000000000002</v>
      </c>
      <c r="I113" s="224" t="s">
        <v>126</v>
      </c>
      <c r="J113" s="183" t="s">
        <v>49</v>
      </c>
      <c r="K113" s="92">
        <f t="shared" si="3"/>
        <v>-0.33300000000000002</v>
      </c>
      <c r="L113" s="92">
        <f t="shared" si="4"/>
        <v>0</v>
      </c>
      <c r="M113" s="107">
        <f t="shared" si="5"/>
        <v>-0.33300000000000002</v>
      </c>
    </row>
    <row r="114" spans="2:13" ht="14.4" x14ac:dyDescent="0.3">
      <c r="B114" s="213"/>
      <c r="C114" s="216"/>
      <c r="D114" s="219"/>
      <c r="E114" s="222"/>
      <c r="F114" s="166" t="s">
        <v>56</v>
      </c>
      <c r="G114" s="167">
        <v>11</v>
      </c>
      <c r="H114" s="182">
        <v>0.33300000000000002</v>
      </c>
      <c r="I114" s="222"/>
      <c r="J114" s="183" t="s">
        <v>49</v>
      </c>
      <c r="K114" s="92">
        <f t="shared" si="3"/>
        <v>-0.33300000000000002</v>
      </c>
      <c r="L114" s="92">
        <f t="shared" si="4"/>
        <v>0</v>
      </c>
      <c r="M114" s="107">
        <f t="shared" si="5"/>
        <v>-0.33300000000000002</v>
      </c>
    </row>
    <row r="115" spans="2:13" ht="14.4" x14ac:dyDescent="0.3">
      <c r="B115" s="213"/>
      <c r="C115" s="216"/>
      <c r="D115" s="219"/>
      <c r="E115" s="222"/>
      <c r="F115" s="166" t="s">
        <v>52</v>
      </c>
      <c r="G115" s="167">
        <v>9.6</v>
      </c>
      <c r="H115" s="182">
        <v>0.33300000000000002</v>
      </c>
      <c r="I115" s="222"/>
      <c r="J115" s="183" t="s">
        <v>49</v>
      </c>
      <c r="K115" s="92">
        <f t="shared" si="3"/>
        <v>-0.33300000000000002</v>
      </c>
      <c r="L115" s="92">
        <f t="shared" si="4"/>
        <v>0</v>
      </c>
      <c r="M115" s="107">
        <f t="shared" si="5"/>
        <v>-0.33300000000000002</v>
      </c>
    </row>
    <row r="116" spans="2:13" ht="14.4" x14ac:dyDescent="0.3">
      <c r="B116" s="213">
        <v>26</v>
      </c>
      <c r="C116" s="215">
        <f t="shared" si="7"/>
        <v>45864</v>
      </c>
      <c r="D116" s="218" t="s">
        <v>69</v>
      </c>
      <c r="E116" s="221" t="s">
        <v>101</v>
      </c>
      <c r="F116" s="166" t="s">
        <v>72</v>
      </c>
      <c r="G116" s="167">
        <v>9.6</v>
      </c>
      <c r="H116" s="182">
        <v>0.33300000000000002</v>
      </c>
      <c r="I116" s="224" t="s">
        <v>103</v>
      </c>
      <c r="J116" s="183" t="s">
        <v>49</v>
      </c>
      <c r="K116" s="92">
        <f t="shared" si="3"/>
        <v>-0.33300000000000002</v>
      </c>
      <c r="L116" s="92">
        <f t="shared" si="4"/>
        <v>0</v>
      </c>
      <c r="M116" s="107">
        <f t="shared" si="5"/>
        <v>-0.33300000000000002</v>
      </c>
    </row>
    <row r="117" spans="2:13" ht="14.4" x14ac:dyDescent="0.3">
      <c r="B117" s="213"/>
      <c r="C117" s="216"/>
      <c r="D117" s="219"/>
      <c r="E117" s="222"/>
      <c r="F117" s="166" t="s">
        <v>149</v>
      </c>
      <c r="G117" s="167">
        <v>17</v>
      </c>
      <c r="H117" s="182">
        <v>0.33300000000000002</v>
      </c>
      <c r="I117" s="222"/>
      <c r="J117" s="183" t="s">
        <v>49</v>
      </c>
      <c r="K117" s="92">
        <f t="shared" si="3"/>
        <v>-0.33300000000000002</v>
      </c>
      <c r="L117" s="92">
        <f t="shared" si="4"/>
        <v>0</v>
      </c>
      <c r="M117" s="107">
        <f t="shared" si="5"/>
        <v>-0.33300000000000002</v>
      </c>
    </row>
    <row r="118" spans="2:13" ht="14.4" x14ac:dyDescent="0.3">
      <c r="B118" s="213"/>
      <c r="C118" s="216"/>
      <c r="D118" s="219"/>
      <c r="E118" s="222"/>
      <c r="F118" s="166" t="s">
        <v>73</v>
      </c>
      <c r="G118" s="167">
        <v>14</v>
      </c>
      <c r="H118" s="182">
        <v>0.33300000000000002</v>
      </c>
      <c r="I118" s="222"/>
      <c r="J118" s="183" t="s">
        <v>49</v>
      </c>
      <c r="K118" s="92">
        <f t="shared" si="3"/>
        <v>-0.33300000000000002</v>
      </c>
      <c r="L118" s="92">
        <f t="shared" si="4"/>
        <v>0</v>
      </c>
      <c r="M118" s="107">
        <f t="shared" si="5"/>
        <v>-0.33300000000000002</v>
      </c>
    </row>
    <row r="119" spans="2:13" ht="14.4" x14ac:dyDescent="0.3">
      <c r="B119" s="213"/>
      <c r="C119" s="215">
        <f>C116</f>
        <v>45864</v>
      </c>
      <c r="D119" s="218" t="s">
        <v>139</v>
      </c>
      <c r="E119" s="221" t="s">
        <v>142</v>
      </c>
      <c r="F119" s="166" t="s">
        <v>87</v>
      </c>
      <c r="G119" s="167">
        <v>8</v>
      </c>
      <c r="H119" s="182">
        <v>0.33300000000000002</v>
      </c>
      <c r="I119" s="224" t="s">
        <v>134</v>
      </c>
      <c r="J119" s="183" t="s">
        <v>49</v>
      </c>
      <c r="K119" s="92">
        <f t="shared" ref="K119:K139" si="8">IF(J119="w",(G119-1)*H119,-H119)</f>
        <v>-0.33300000000000002</v>
      </c>
      <c r="L119" s="92">
        <f t="shared" ref="L119:L139" si="9">IF(J119="w",(K119/100*2),0)</f>
        <v>0</v>
      </c>
      <c r="M119" s="107">
        <f t="shared" ref="M119:M139" si="10">K119-L119</f>
        <v>-0.33300000000000002</v>
      </c>
    </row>
    <row r="120" spans="2:13" ht="14.4" x14ac:dyDescent="0.3">
      <c r="B120" s="213"/>
      <c r="C120" s="216"/>
      <c r="D120" s="219"/>
      <c r="E120" s="222"/>
      <c r="F120" s="166" t="s">
        <v>72</v>
      </c>
      <c r="G120" s="167">
        <v>13</v>
      </c>
      <c r="H120" s="182">
        <v>0.33300000000000002</v>
      </c>
      <c r="I120" s="222"/>
      <c r="J120" s="183" t="s">
        <v>49</v>
      </c>
      <c r="K120" s="92">
        <f t="shared" si="8"/>
        <v>-0.33300000000000002</v>
      </c>
      <c r="L120" s="92">
        <f t="shared" si="9"/>
        <v>0</v>
      </c>
      <c r="M120" s="107">
        <f t="shared" si="10"/>
        <v>-0.33300000000000002</v>
      </c>
    </row>
    <row r="121" spans="2:13" ht="14.4" x14ac:dyDescent="0.3">
      <c r="B121" s="213"/>
      <c r="C121" s="216"/>
      <c r="D121" s="219"/>
      <c r="E121" s="222"/>
      <c r="F121" s="166" t="s">
        <v>73</v>
      </c>
      <c r="G121" s="167">
        <v>14.5</v>
      </c>
      <c r="H121" s="182">
        <v>0.33300000000000002</v>
      </c>
      <c r="I121" s="222"/>
      <c r="J121" s="183" t="s">
        <v>49</v>
      </c>
      <c r="K121" s="92">
        <f t="shared" si="8"/>
        <v>-0.33300000000000002</v>
      </c>
      <c r="L121" s="92">
        <f t="shared" si="9"/>
        <v>0</v>
      </c>
      <c r="M121" s="107">
        <f t="shared" si="10"/>
        <v>-0.33300000000000002</v>
      </c>
    </row>
    <row r="122" spans="2:13" ht="14.4" x14ac:dyDescent="0.3">
      <c r="B122" s="213">
        <v>27</v>
      </c>
      <c r="C122" s="215">
        <f t="shared" ref="C122:C137" si="11">C119+1</f>
        <v>45865</v>
      </c>
      <c r="D122" s="218" t="s">
        <v>69</v>
      </c>
      <c r="E122" s="221" t="s">
        <v>143</v>
      </c>
      <c r="F122" s="166" t="s">
        <v>59</v>
      </c>
      <c r="G122" s="167">
        <v>11.5</v>
      </c>
      <c r="H122" s="182">
        <v>0.33300000000000002</v>
      </c>
      <c r="I122" s="224" t="s">
        <v>103</v>
      </c>
      <c r="J122" s="183" t="s">
        <v>49</v>
      </c>
      <c r="K122" s="92">
        <f t="shared" si="8"/>
        <v>-0.33300000000000002</v>
      </c>
      <c r="L122" s="92">
        <f t="shared" si="9"/>
        <v>0</v>
      </c>
      <c r="M122" s="107">
        <f t="shared" si="10"/>
        <v>-0.33300000000000002</v>
      </c>
    </row>
    <row r="123" spans="2:13" ht="14.4" x14ac:dyDescent="0.3">
      <c r="B123" s="213"/>
      <c r="C123" s="216"/>
      <c r="D123" s="219"/>
      <c r="E123" s="222"/>
      <c r="F123" s="166" t="s">
        <v>72</v>
      </c>
      <c r="G123" s="167">
        <v>9.6</v>
      </c>
      <c r="H123" s="182">
        <v>0.33300000000000002</v>
      </c>
      <c r="I123" s="222"/>
      <c r="J123" s="183" t="s">
        <v>49</v>
      </c>
      <c r="K123" s="92">
        <f t="shared" si="8"/>
        <v>-0.33300000000000002</v>
      </c>
      <c r="L123" s="92">
        <f t="shared" si="9"/>
        <v>0</v>
      </c>
      <c r="M123" s="107">
        <f t="shared" si="10"/>
        <v>-0.33300000000000002</v>
      </c>
    </row>
    <row r="124" spans="2:13" ht="14.4" x14ac:dyDescent="0.3">
      <c r="B124" s="213"/>
      <c r="C124" s="216"/>
      <c r="D124" s="219"/>
      <c r="E124" s="222"/>
      <c r="F124" s="166" t="s">
        <v>149</v>
      </c>
      <c r="G124" s="167">
        <v>15</v>
      </c>
      <c r="H124" s="182">
        <v>0.33300000000000002</v>
      </c>
      <c r="I124" s="222"/>
      <c r="J124" s="183" t="s">
        <v>49</v>
      </c>
      <c r="K124" s="92">
        <f t="shared" si="8"/>
        <v>-0.33300000000000002</v>
      </c>
      <c r="L124" s="92">
        <f t="shared" si="9"/>
        <v>0</v>
      </c>
      <c r="M124" s="107">
        <f t="shared" si="10"/>
        <v>-0.33300000000000002</v>
      </c>
    </row>
    <row r="125" spans="2:13" ht="14.4" x14ac:dyDescent="0.3">
      <c r="B125" s="213"/>
      <c r="C125" s="215">
        <f>C122</f>
        <v>45865</v>
      </c>
      <c r="D125" s="218" t="s">
        <v>151</v>
      </c>
      <c r="E125" s="221" t="s">
        <v>176</v>
      </c>
      <c r="F125" s="166" t="s">
        <v>87</v>
      </c>
      <c r="G125" s="167">
        <v>7.8</v>
      </c>
      <c r="H125" s="182">
        <v>0.33300000000000002</v>
      </c>
      <c r="I125" s="224" t="s">
        <v>87</v>
      </c>
      <c r="J125" s="183" t="s">
        <v>64</v>
      </c>
      <c r="K125" s="92">
        <f t="shared" si="8"/>
        <v>2.2644000000000002</v>
      </c>
      <c r="L125" s="92">
        <f t="shared" si="9"/>
        <v>4.5288000000000002E-2</v>
      </c>
      <c r="M125" s="107">
        <f t="shared" si="10"/>
        <v>2.219112</v>
      </c>
    </row>
    <row r="126" spans="2:13" ht="14.4" x14ac:dyDescent="0.3">
      <c r="B126" s="213"/>
      <c r="C126" s="216"/>
      <c r="D126" s="219"/>
      <c r="E126" s="222"/>
      <c r="F126" s="166" t="s">
        <v>72</v>
      </c>
      <c r="G126" s="167">
        <v>10</v>
      </c>
      <c r="H126" s="182">
        <v>0.33300000000000002</v>
      </c>
      <c r="I126" s="222"/>
      <c r="J126" s="183" t="s">
        <v>49</v>
      </c>
      <c r="K126" s="92">
        <f t="shared" si="8"/>
        <v>-0.33300000000000002</v>
      </c>
      <c r="L126" s="92">
        <f t="shared" si="9"/>
        <v>0</v>
      </c>
      <c r="M126" s="107">
        <f t="shared" si="10"/>
        <v>-0.33300000000000002</v>
      </c>
    </row>
    <row r="127" spans="2:13" ht="14.4" x14ac:dyDescent="0.3">
      <c r="B127" s="213"/>
      <c r="C127" s="216"/>
      <c r="D127" s="219"/>
      <c r="E127" s="222"/>
      <c r="F127" s="166" t="s">
        <v>73</v>
      </c>
      <c r="G127" s="167">
        <v>19</v>
      </c>
      <c r="H127" s="182">
        <v>0.33300000000000002</v>
      </c>
      <c r="I127" s="222"/>
      <c r="J127" s="183" t="s">
        <v>49</v>
      </c>
      <c r="K127" s="92">
        <f t="shared" si="8"/>
        <v>-0.33300000000000002</v>
      </c>
      <c r="L127" s="92">
        <f t="shared" si="9"/>
        <v>0</v>
      </c>
      <c r="M127" s="107">
        <f t="shared" si="10"/>
        <v>-0.33300000000000002</v>
      </c>
    </row>
    <row r="128" spans="2:13" ht="14.4" x14ac:dyDescent="0.3">
      <c r="B128" s="213">
        <v>28</v>
      </c>
      <c r="C128" s="215">
        <f t="shared" si="11"/>
        <v>45866</v>
      </c>
      <c r="D128" s="218" t="s">
        <v>69</v>
      </c>
      <c r="E128" s="221" t="s">
        <v>108</v>
      </c>
      <c r="F128" s="166" t="s">
        <v>87</v>
      </c>
      <c r="G128" s="167">
        <v>8</v>
      </c>
      <c r="H128" s="182">
        <v>0.33300000000000002</v>
      </c>
      <c r="I128" s="224" t="s">
        <v>111</v>
      </c>
      <c r="J128" s="183" t="s">
        <v>49</v>
      </c>
      <c r="K128" s="92">
        <f t="shared" si="8"/>
        <v>-0.33300000000000002</v>
      </c>
      <c r="L128" s="92">
        <f t="shared" si="9"/>
        <v>0</v>
      </c>
      <c r="M128" s="107">
        <f t="shared" si="10"/>
        <v>-0.33300000000000002</v>
      </c>
    </row>
    <row r="129" spans="2:13" ht="14.4" x14ac:dyDescent="0.3">
      <c r="B129" s="213"/>
      <c r="C129" s="216"/>
      <c r="D129" s="219"/>
      <c r="E129" s="222"/>
      <c r="F129" s="166" t="s">
        <v>52</v>
      </c>
      <c r="G129" s="167">
        <v>10</v>
      </c>
      <c r="H129" s="182">
        <v>0.33300000000000002</v>
      </c>
      <c r="I129" s="222"/>
      <c r="J129" s="183" t="s">
        <v>49</v>
      </c>
      <c r="K129" s="92">
        <f t="shared" si="8"/>
        <v>-0.33300000000000002</v>
      </c>
      <c r="L129" s="92">
        <f t="shared" si="9"/>
        <v>0</v>
      </c>
      <c r="M129" s="107">
        <f t="shared" si="10"/>
        <v>-0.33300000000000002</v>
      </c>
    </row>
    <row r="130" spans="2:13" ht="14.4" x14ac:dyDescent="0.3">
      <c r="B130" s="213"/>
      <c r="C130" s="216"/>
      <c r="D130" s="219"/>
      <c r="E130" s="222"/>
      <c r="F130" s="166" t="s">
        <v>72</v>
      </c>
      <c r="G130" s="167">
        <v>13</v>
      </c>
      <c r="H130" s="182">
        <v>0.33300000000000002</v>
      </c>
      <c r="I130" s="222"/>
      <c r="J130" s="183" t="s">
        <v>49</v>
      </c>
      <c r="K130" s="92">
        <f t="shared" si="8"/>
        <v>-0.33300000000000002</v>
      </c>
      <c r="L130" s="92">
        <f t="shared" si="9"/>
        <v>0</v>
      </c>
      <c r="M130" s="107">
        <f t="shared" si="10"/>
        <v>-0.33300000000000002</v>
      </c>
    </row>
    <row r="131" spans="2:13" ht="14.4" x14ac:dyDescent="0.3">
      <c r="B131" s="213">
        <v>29</v>
      </c>
      <c r="C131" s="215">
        <f t="shared" si="11"/>
        <v>45867</v>
      </c>
      <c r="D131" s="218" t="s">
        <v>74</v>
      </c>
      <c r="E131" s="221" t="s">
        <v>112</v>
      </c>
      <c r="F131" s="166" t="s">
        <v>59</v>
      </c>
      <c r="G131" s="167">
        <v>16</v>
      </c>
      <c r="H131" s="182">
        <v>0.33300000000000002</v>
      </c>
      <c r="I131" s="224" t="s">
        <v>73</v>
      </c>
      <c r="J131" s="183" t="s">
        <v>49</v>
      </c>
      <c r="K131" s="92">
        <f t="shared" si="8"/>
        <v>-0.33300000000000002</v>
      </c>
      <c r="L131" s="92">
        <f t="shared" si="9"/>
        <v>0</v>
      </c>
      <c r="M131" s="107">
        <f t="shared" si="10"/>
        <v>-0.33300000000000002</v>
      </c>
    </row>
    <row r="132" spans="2:13" ht="14.4" x14ac:dyDescent="0.3">
      <c r="B132" s="213"/>
      <c r="C132" s="216"/>
      <c r="D132" s="219"/>
      <c r="E132" s="222"/>
      <c r="F132" s="166" t="s">
        <v>72</v>
      </c>
      <c r="G132" s="167">
        <v>12</v>
      </c>
      <c r="H132" s="182">
        <v>0.33300000000000002</v>
      </c>
      <c r="I132" s="222"/>
      <c r="J132" s="183" t="s">
        <v>49</v>
      </c>
      <c r="K132" s="92">
        <f t="shared" si="8"/>
        <v>-0.33300000000000002</v>
      </c>
      <c r="L132" s="92">
        <f t="shared" si="9"/>
        <v>0</v>
      </c>
      <c r="M132" s="107">
        <f t="shared" si="10"/>
        <v>-0.33300000000000002</v>
      </c>
    </row>
    <row r="133" spans="2:13" ht="14.4" x14ac:dyDescent="0.3">
      <c r="B133" s="213"/>
      <c r="C133" s="216"/>
      <c r="D133" s="219"/>
      <c r="E133" s="222"/>
      <c r="F133" s="166" t="s">
        <v>132</v>
      </c>
      <c r="G133" s="167">
        <v>38</v>
      </c>
      <c r="H133" s="182">
        <v>0.33300000000000002</v>
      </c>
      <c r="I133" s="222"/>
      <c r="J133" s="183" t="s">
        <v>49</v>
      </c>
      <c r="K133" s="92">
        <f t="shared" si="8"/>
        <v>-0.33300000000000002</v>
      </c>
      <c r="L133" s="92">
        <f t="shared" si="9"/>
        <v>0</v>
      </c>
      <c r="M133" s="107">
        <f t="shared" si="10"/>
        <v>-0.33300000000000002</v>
      </c>
    </row>
    <row r="134" spans="2:13" ht="14.4" x14ac:dyDescent="0.3">
      <c r="B134" s="213">
        <v>30</v>
      </c>
      <c r="C134" s="215">
        <f t="shared" si="11"/>
        <v>45868</v>
      </c>
      <c r="D134" s="218" t="s">
        <v>74</v>
      </c>
      <c r="E134" s="221" t="s">
        <v>114</v>
      </c>
      <c r="F134" s="166" t="s">
        <v>48</v>
      </c>
      <c r="G134" s="167">
        <v>11.5</v>
      </c>
      <c r="H134" s="182">
        <v>0.33300000000000002</v>
      </c>
      <c r="I134" s="224" t="s">
        <v>87</v>
      </c>
      <c r="J134" s="183" t="s">
        <v>49</v>
      </c>
      <c r="K134" s="92">
        <f t="shared" si="8"/>
        <v>-0.33300000000000002</v>
      </c>
      <c r="L134" s="92">
        <f t="shared" si="9"/>
        <v>0</v>
      </c>
      <c r="M134" s="107">
        <f t="shared" si="10"/>
        <v>-0.33300000000000002</v>
      </c>
    </row>
    <row r="135" spans="2:13" ht="14.4" x14ac:dyDescent="0.3">
      <c r="B135" s="213"/>
      <c r="C135" s="216"/>
      <c r="D135" s="219"/>
      <c r="E135" s="222"/>
      <c r="F135" s="166" t="s">
        <v>56</v>
      </c>
      <c r="G135" s="167">
        <v>10</v>
      </c>
      <c r="H135" s="182">
        <v>0.33300000000000002</v>
      </c>
      <c r="I135" s="222"/>
      <c r="J135" s="183" t="s">
        <v>49</v>
      </c>
      <c r="K135" s="92">
        <f t="shared" si="8"/>
        <v>-0.33300000000000002</v>
      </c>
      <c r="L135" s="92">
        <f t="shared" si="9"/>
        <v>0</v>
      </c>
      <c r="M135" s="107">
        <f t="shared" si="10"/>
        <v>-0.33300000000000002</v>
      </c>
    </row>
    <row r="136" spans="2:13" ht="14.4" x14ac:dyDescent="0.3">
      <c r="B136" s="213"/>
      <c r="C136" s="216"/>
      <c r="D136" s="219"/>
      <c r="E136" s="222"/>
      <c r="F136" s="166" t="s">
        <v>66</v>
      </c>
      <c r="G136" s="167">
        <v>13</v>
      </c>
      <c r="H136" s="182">
        <v>0.33300000000000002</v>
      </c>
      <c r="I136" s="222"/>
      <c r="J136" s="183" t="s">
        <v>49</v>
      </c>
      <c r="K136" s="92">
        <f t="shared" si="8"/>
        <v>-0.33300000000000002</v>
      </c>
      <c r="L136" s="92">
        <f t="shared" si="9"/>
        <v>0</v>
      </c>
      <c r="M136" s="107">
        <f t="shared" si="10"/>
        <v>-0.33300000000000002</v>
      </c>
    </row>
    <row r="137" spans="2:13" ht="14.4" x14ac:dyDescent="0.3">
      <c r="B137" s="213">
        <v>31</v>
      </c>
      <c r="C137" s="215">
        <f t="shared" si="11"/>
        <v>45869</v>
      </c>
      <c r="D137" s="218" t="s">
        <v>96</v>
      </c>
      <c r="E137" s="221" t="s">
        <v>115</v>
      </c>
      <c r="F137" s="166" t="s">
        <v>59</v>
      </c>
      <c r="G137" s="167">
        <v>14.5</v>
      </c>
      <c r="H137" s="182">
        <v>0.33300000000000002</v>
      </c>
      <c r="I137" s="224" t="s">
        <v>52</v>
      </c>
      <c r="J137" s="183" t="s">
        <v>49</v>
      </c>
      <c r="K137" s="92">
        <f t="shared" si="8"/>
        <v>-0.33300000000000002</v>
      </c>
      <c r="L137" s="92">
        <f t="shared" si="9"/>
        <v>0</v>
      </c>
      <c r="M137" s="107">
        <f t="shared" si="10"/>
        <v>-0.33300000000000002</v>
      </c>
    </row>
    <row r="138" spans="2:13" ht="14.4" x14ac:dyDescent="0.3">
      <c r="B138" s="213"/>
      <c r="C138" s="216"/>
      <c r="D138" s="219"/>
      <c r="E138" s="222"/>
      <c r="F138" s="166" t="s">
        <v>72</v>
      </c>
      <c r="G138" s="167">
        <v>10.5</v>
      </c>
      <c r="H138" s="182">
        <v>0.33300000000000002</v>
      </c>
      <c r="I138" s="222"/>
      <c r="J138" s="183" t="s">
        <v>49</v>
      </c>
      <c r="K138" s="92">
        <f t="shared" si="8"/>
        <v>-0.33300000000000002</v>
      </c>
      <c r="L138" s="92">
        <f t="shared" si="9"/>
        <v>0</v>
      </c>
      <c r="M138" s="107">
        <f t="shared" si="10"/>
        <v>-0.33300000000000002</v>
      </c>
    </row>
    <row r="139" spans="2:13" ht="15" thickBot="1" x14ac:dyDescent="0.35">
      <c r="B139" s="214"/>
      <c r="C139" s="217"/>
      <c r="D139" s="220"/>
      <c r="E139" s="223"/>
      <c r="F139" s="168" t="s">
        <v>132</v>
      </c>
      <c r="G139" s="169">
        <v>25</v>
      </c>
      <c r="H139" s="190">
        <v>0.33300000000000002</v>
      </c>
      <c r="I139" s="223"/>
      <c r="J139" s="191" t="s">
        <v>49</v>
      </c>
      <c r="K139" s="170">
        <f t="shared" si="8"/>
        <v>-0.33300000000000002</v>
      </c>
      <c r="L139" s="170">
        <f t="shared" si="9"/>
        <v>0</v>
      </c>
      <c r="M139" s="171">
        <f t="shared" si="10"/>
        <v>-0.33300000000000002</v>
      </c>
    </row>
    <row r="140" spans="2:13" ht="16.2" thickBot="1" x14ac:dyDescent="0.35">
      <c r="B140"/>
      <c r="C140" s="93"/>
      <c r="D140" s="172"/>
      <c r="E140" s="94"/>
      <c r="F140" s="95" t="s">
        <v>26</v>
      </c>
      <c r="G140" s="96"/>
      <c r="H140" s="97">
        <f>SUM(H7:H94)</f>
        <v>28.970999999999947</v>
      </c>
      <c r="I140" s="98" t="s">
        <v>27</v>
      </c>
      <c r="J140" s="99" t="s">
        <v>11</v>
      </c>
      <c r="K140" s="100">
        <f>SUM(K7:K139)</f>
        <v>11.655000000000062</v>
      </c>
      <c r="L140" s="100">
        <f>SUM(L7:L139)</f>
        <v>1.01898</v>
      </c>
      <c r="M140" s="101">
        <f>K140-L140</f>
        <v>10.636020000000062</v>
      </c>
    </row>
    <row r="141" spans="2:13" x14ac:dyDescent="0.3">
      <c r="C141" s="173"/>
      <c r="D141" s="174"/>
      <c r="E141" s="64"/>
      <c r="F141" s="90"/>
      <c r="G141" s="175"/>
      <c r="H141" s="175"/>
      <c r="I141" s="90"/>
      <c r="K141" s="175"/>
      <c r="L141" s="175"/>
      <c r="M141" s="176"/>
    </row>
    <row r="142" spans="2:13" x14ac:dyDescent="0.3">
      <c r="C142" s="173"/>
      <c r="D142" s="174"/>
      <c r="E142" s="64"/>
      <c r="F142" s="90"/>
      <c r="G142" s="175"/>
      <c r="H142" s="175"/>
      <c r="I142" s="90"/>
      <c r="K142" s="175"/>
      <c r="L142" s="175"/>
      <c r="M142" s="176"/>
    </row>
    <row r="143" spans="2:13" ht="8.25" customHeight="1" x14ac:dyDescent="0.3"/>
  </sheetData>
  <mergeCells count="211">
    <mergeCell ref="C92:C94"/>
    <mergeCell ref="D92:D94"/>
    <mergeCell ref="F2:F4"/>
    <mergeCell ref="K2:L2"/>
    <mergeCell ref="K3:L3"/>
    <mergeCell ref="K4:L4"/>
    <mergeCell ref="C7:C9"/>
    <mergeCell ref="D7:D9"/>
    <mergeCell ref="C11:C13"/>
    <mergeCell ref="D11:D13"/>
    <mergeCell ref="B17:B19"/>
    <mergeCell ref="C14:C16"/>
    <mergeCell ref="D14:D16"/>
    <mergeCell ref="B2:E4"/>
    <mergeCell ref="C20:C22"/>
    <mergeCell ref="D20:D22"/>
    <mergeCell ref="B7:B9"/>
    <mergeCell ref="E7:E9"/>
    <mergeCell ref="B11:B16"/>
    <mergeCell ref="C29:C31"/>
    <mergeCell ref="D29:D31"/>
    <mergeCell ref="C32:C34"/>
    <mergeCell ref="D32:D34"/>
    <mergeCell ref="E35:E37"/>
    <mergeCell ref="C23:C25"/>
    <mergeCell ref="D23:D25"/>
    <mergeCell ref="C17:C19"/>
    <mergeCell ref="D17:D19"/>
    <mergeCell ref="C35:C37"/>
    <mergeCell ref="D35:D37"/>
    <mergeCell ref="C26:C28"/>
    <mergeCell ref="D26:D28"/>
    <mergeCell ref="E17:E19"/>
    <mergeCell ref="C50:C52"/>
    <mergeCell ref="D50:D52"/>
    <mergeCell ref="C41:C43"/>
    <mergeCell ref="D41:D43"/>
    <mergeCell ref="C44:C46"/>
    <mergeCell ref="D44:D46"/>
    <mergeCell ref="E50:E52"/>
    <mergeCell ref="C38:C40"/>
    <mergeCell ref="D38:D40"/>
    <mergeCell ref="E32:E34"/>
    <mergeCell ref="I32:I34"/>
    <mergeCell ref="I7:I9"/>
    <mergeCell ref="E11:E13"/>
    <mergeCell ref="I11:I13"/>
    <mergeCell ref="E14:E16"/>
    <mergeCell ref="I14:I16"/>
    <mergeCell ref="C77:C79"/>
    <mergeCell ref="D77:D79"/>
    <mergeCell ref="C74:C76"/>
    <mergeCell ref="D74:D76"/>
    <mergeCell ref="C71:C73"/>
    <mergeCell ref="D71:D73"/>
    <mergeCell ref="C65:C67"/>
    <mergeCell ref="D65:D67"/>
    <mergeCell ref="C68:C70"/>
    <mergeCell ref="D68:D70"/>
    <mergeCell ref="E65:E67"/>
    <mergeCell ref="C53:C55"/>
    <mergeCell ref="D53:D55"/>
    <mergeCell ref="C62:C64"/>
    <mergeCell ref="D62:D64"/>
    <mergeCell ref="C56:C58"/>
    <mergeCell ref="D56:D58"/>
    <mergeCell ref="I17:I19"/>
    <mergeCell ref="E20:E22"/>
    <mergeCell ref="I20:I22"/>
    <mergeCell ref="E23:E25"/>
    <mergeCell ref="I23:I25"/>
    <mergeCell ref="E26:E28"/>
    <mergeCell ref="I26:I28"/>
    <mergeCell ref="E29:E31"/>
    <mergeCell ref="I29:I31"/>
    <mergeCell ref="I35:I37"/>
    <mergeCell ref="E38:E40"/>
    <mergeCell ref="I38:I40"/>
    <mergeCell ref="B41:B46"/>
    <mergeCell ref="E41:E43"/>
    <mergeCell ref="I41:I43"/>
    <mergeCell ref="E44:E46"/>
    <mergeCell ref="I44:I46"/>
    <mergeCell ref="E47:E49"/>
    <mergeCell ref="I47:I49"/>
    <mergeCell ref="C47:C49"/>
    <mergeCell ref="D47:D49"/>
    <mergeCell ref="I50:I52"/>
    <mergeCell ref="E53:E55"/>
    <mergeCell ref="I53:I55"/>
    <mergeCell ref="E56:E58"/>
    <mergeCell ref="I56:I58"/>
    <mergeCell ref="E59:E61"/>
    <mergeCell ref="I59:I61"/>
    <mergeCell ref="E62:E64"/>
    <mergeCell ref="I62:I64"/>
    <mergeCell ref="I65:I67"/>
    <mergeCell ref="E68:E70"/>
    <mergeCell ref="I68:I70"/>
    <mergeCell ref="E71:E73"/>
    <mergeCell ref="I71:I73"/>
    <mergeCell ref="E74:E76"/>
    <mergeCell ref="I74:I76"/>
    <mergeCell ref="E77:E79"/>
    <mergeCell ref="I77:I79"/>
    <mergeCell ref="I80:I82"/>
    <mergeCell ref="E83:E85"/>
    <mergeCell ref="I83:I85"/>
    <mergeCell ref="E86:E88"/>
    <mergeCell ref="I86:I88"/>
    <mergeCell ref="E89:E91"/>
    <mergeCell ref="I89:I91"/>
    <mergeCell ref="E92:E94"/>
    <mergeCell ref="I92:I94"/>
    <mergeCell ref="E80:E82"/>
    <mergeCell ref="E95:E97"/>
    <mergeCell ref="I95:I97"/>
    <mergeCell ref="C98:C100"/>
    <mergeCell ref="D98:D100"/>
    <mergeCell ref="E98:E100"/>
    <mergeCell ref="I98:I100"/>
    <mergeCell ref="C101:C103"/>
    <mergeCell ref="D101:D103"/>
    <mergeCell ref="E101:E103"/>
    <mergeCell ref="I101:I103"/>
    <mergeCell ref="E113:E115"/>
    <mergeCell ref="I113:I115"/>
    <mergeCell ref="C116:C118"/>
    <mergeCell ref="D116:D118"/>
    <mergeCell ref="E116:E118"/>
    <mergeCell ref="I116:I118"/>
    <mergeCell ref="B20:B25"/>
    <mergeCell ref="B26:B31"/>
    <mergeCell ref="B35:B37"/>
    <mergeCell ref="B32:B34"/>
    <mergeCell ref="B38:B40"/>
    <mergeCell ref="C104:C106"/>
    <mergeCell ref="D104:D106"/>
    <mergeCell ref="E104:E106"/>
    <mergeCell ref="I104:I106"/>
    <mergeCell ref="C107:C109"/>
    <mergeCell ref="D107:D109"/>
    <mergeCell ref="E107:E109"/>
    <mergeCell ref="I107:I109"/>
    <mergeCell ref="C110:C112"/>
    <mergeCell ref="D110:D112"/>
    <mergeCell ref="E110:E112"/>
    <mergeCell ref="I110:I112"/>
    <mergeCell ref="C95:C97"/>
    <mergeCell ref="E119:E121"/>
    <mergeCell ref="I119:I121"/>
    <mergeCell ref="C122:C124"/>
    <mergeCell ref="D122:D124"/>
    <mergeCell ref="E122:E124"/>
    <mergeCell ref="I122:I124"/>
    <mergeCell ref="C125:C127"/>
    <mergeCell ref="D125:D127"/>
    <mergeCell ref="E125:E127"/>
    <mergeCell ref="I125:I127"/>
    <mergeCell ref="E137:E139"/>
    <mergeCell ref="I137:I139"/>
    <mergeCell ref="C128:C130"/>
    <mergeCell ref="D128:D130"/>
    <mergeCell ref="E128:E130"/>
    <mergeCell ref="I128:I130"/>
    <mergeCell ref="C131:C133"/>
    <mergeCell ref="D131:D133"/>
    <mergeCell ref="E131:E133"/>
    <mergeCell ref="I131:I133"/>
    <mergeCell ref="C134:C136"/>
    <mergeCell ref="D134:D136"/>
    <mergeCell ref="E134:E136"/>
    <mergeCell ref="I134:I136"/>
    <mergeCell ref="B47:B49"/>
    <mergeCell ref="B50:B52"/>
    <mergeCell ref="B53:B55"/>
    <mergeCell ref="B56:B58"/>
    <mergeCell ref="B59:B61"/>
    <mergeCell ref="B62:B64"/>
    <mergeCell ref="B89:B91"/>
    <mergeCell ref="C137:C139"/>
    <mergeCell ref="D137:D139"/>
    <mergeCell ref="C119:C121"/>
    <mergeCell ref="D119:D121"/>
    <mergeCell ref="C113:C115"/>
    <mergeCell ref="D113:D115"/>
    <mergeCell ref="D95:D97"/>
    <mergeCell ref="C80:C82"/>
    <mergeCell ref="D80:D82"/>
    <mergeCell ref="C89:C91"/>
    <mergeCell ref="D89:D91"/>
    <mergeCell ref="C86:C88"/>
    <mergeCell ref="D86:D88"/>
    <mergeCell ref="C83:C85"/>
    <mergeCell ref="D83:D85"/>
    <mergeCell ref="C59:C61"/>
    <mergeCell ref="D59:D61"/>
    <mergeCell ref="B128:B130"/>
    <mergeCell ref="B131:B133"/>
    <mergeCell ref="B134:B136"/>
    <mergeCell ref="B137:B139"/>
    <mergeCell ref="B65:B70"/>
    <mergeCell ref="B71:B76"/>
    <mergeCell ref="B77:B82"/>
    <mergeCell ref="B83:B88"/>
    <mergeCell ref="B92:B97"/>
    <mergeCell ref="B98:B103"/>
    <mergeCell ref="B104:B109"/>
    <mergeCell ref="B110:B115"/>
    <mergeCell ref="B116:B121"/>
    <mergeCell ref="B122:B127"/>
  </mergeCells>
  <phoneticPr fontId="29" type="noConversion"/>
  <conditionalFormatting sqref="J1 J5:J6">
    <cfRule type="cellIs" dxfId="4" priority="4" operator="equal">
      <formula>"L"</formula>
    </cfRule>
    <cfRule type="cellIs" dxfId="3" priority="5" operator="equal">
      <formula>"D"</formula>
    </cfRule>
  </conditionalFormatting>
  <conditionalFormatting sqref="J1 J5:J1048576">
    <cfRule type="cellIs" dxfId="2" priority="6" operator="equal">
      <formula>"W"</formula>
    </cfRule>
  </conditionalFormatting>
  <conditionalFormatting sqref="J140:J1048576">
    <cfRule type="cellIs" dxfId="1" priority="1" operator="equal">
      <formula>"L"</formula>
    </cfRule>
    <cfRule type="cellIs" dxfId="0" priority="2" operator="equal">
      <formula>"D"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Q15" sqref="Q15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8" t="s">
        <v>150</v>
      </c>
    </row>
    <row r="4" spans="2:4" ht="28.8" x14ac:dyDescent="0.3">
      <c r="B4" s="44" t="s">
        <v>0</v>
      </c>
      <c r="C4" s="114" t="s">
        <v>42</v>
      </c>
      <c r="D4" s="114" t="s">
        <v>178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SUM('PXCS - Results'!M7:M9)</f>
        <v>-0.99900000000000011</v>
      </c>
      <c r="D6" s="46">
        <f>D5+C6</f>
        <v>-0.99900000000000011</v>
      </c>
    </row>
    <row r="7" spans="2:4" x14ac:dyDescent="0.3">
      <c r="B7" s="47">
        <v>2</v>
      </c>
      <c r="C7" s="45">
        <f>SUM('PXCS - Results'!M10)</f>
        <v>0</v>
      </c>
      <c r="D7" s="46">
        <f t="shared" ref="D7:D35" si="0">D6+C7</f>
        <v>-0.99900000000000011</v>
      </c>
    </row>
    <row r="8" spans="2:4" x14ac:dyDescent="0.3">
      <c r="B8" s="47">
        <v>3</v>
      </c>
      <c r="C8" s="45">
        <f>SUM('PXCS - Results'!M11:M16)</f>
        <v>0.88045200000000046</v>
      </c>
      <c r="D8" s="46">
        <f t="shared" si="0"/>
        <v>-0.11854799999999965</v>
      </c>
    </row>
    <row r="9" spans="2:4" x14ac:dyDescent="0.3">
      <c r="B9" s="47">
        <v>4</v>
      </c>
      <c r="C9" s="45">
        <f>SUM('PXCS - Results'!M17:M19)</f>
        <v>3.0869100000000005</v>
      </c>
      <c r="D9" s="46">
        <f t="shared" si="0"/>
        <v>2.9683620000000008</v>
      </c>
    </row>
    <row r="10" spans="2:4" x14ac:dyDescent="0.3">
      <c r="B10" s="47">
        <v>5</v>
      </c>
      <c r="C10" s="45">
        <f>SUM('PXCS - Results'!M20:M25)</f>
        <v>5.5144800000000007</v>
      </c>
      <c r="D10" s="46">
        <f t="shared" si="0"/>
        <v>8.4828420000000015</v>
      </c>
    </row>
    <row r="11" spans="2:4" x14ac:dyDescent="0.3">
      <c r="B11" s="47">
        <v>6</v>
      </c>
      <c r="C11" s="45">
        <f>SUM('PXCS - Results'!M26:M31)</f>
        <v>1.2720600000000002</v>
      </c>
      <c r="D11" s="46">
        <f t="shared" si="0"/>
        <v>9.7549020000000013</v>
      </c>
    </row>
    <row r="12" spans="2:4" x14ac:dyDescent="0.3">
      <c r="B12" s="47">
        <v>7</v>
      </c>
      <c r="C12" s="45">
        <f>SUM('PXCS - Results'!M32:M34)</f>
        <v>-0.99900000000000011</v>
      </c>
      <c r="D12" s="46">
        <f t="shared" si="0"/>
        <v>8.7559020000000007</v>
      </c>
    </row>
    <row r="13" spans="2:4" x14ac:dyDescent="0.3">
      <c r="B13" s="47">
        <v>8</v>
      </c>
      <c r="C13" s="45">
        <f>SUM('PXCS - Results'!M35:M37)</f>
        <v>1.6836479999999996</v>
      </c>
      <c r="D13" s="46">
        <f t="shared" si="0"/>
        <v>10.439550000000001</v>
      </c>
    </row>
    <row r="14" spans="2:4" x14ac:dyDescent="0.3">
      <c r="B14" s="47">
        <v>9</v>
      </c>
      <c r="C14" s="45">
        <f>SUM('PXCS - Results'!M38:M40)</f>
        <v>-0.99900000000000011</v>
      </c>
      <c r="D14" s="46">
        <f t="shared" si="0"/>
        <v>9.44055</v>
      </c>
    </row>
    <row r="15" spans="2:4" x14ac:dyDescent="0.3">
      <c r="B15" s="47">
        <v>10</v>
      </c>
      <c r="C15" s="45">
        <f>SUM('PXCS - Results'!M41:M46)</f>
        <v>0.29304000000000036</v>
      </c>
      <c r="D15" s="46">
        <f t="shared" si="0"/>
        <v>9.7335899999999995</v>
      </c>
    </row>
    <row r="16" spans="2:4" x14ac:dyDescent="0.3">
      <c r="B16" s="47">
        <v>11</v>
      </c>
      <c r="C16" s="45">
        <f>SUM('PXCS - Results'!M47:M49)</f>
        <v>3.2500800000000001</v>
      </c>
      <c r="D16" s="46">
        <f t="shared" si="0"/>
        <v>12.98367</v>
      </c>
    </row>
    <row r="17" spans="2:4" x14ac:dyDescent="0.3">
      <c r="B17" s="47">
        <v>12</v>
      </c>
      <c r="C17" s="45">
        <f>SUM('PXCS - Results'!M50:M52)</f>
        <v>-0.99900000000000011</v>
      </c>
      <c r="D17" s="46">
        <f t="shared" si="0"/>
        <v>11.984669999999999</v>
      </c>
    </row>
    <row r="18" spans="2:4" x14ac:dyDescent="0.3">
      <c r="B18" s="47">
        <v>13</v>
      </c>
      <c r="C18" s="45">
        <f>SUM('PXCS - Results'!M53:M55)</f>
        <v>-0.99900000000000011</v>
      </c>
      <c r="D18" s="46">
        <f t="shared" si="0"/>
        <v>10.985669999999999</v>
      </c>
    </row>
    <row r="19" spans="2:4" x14ac:dyDescent="0.3">
      <c r="B19" s="47">
        <v>14</v>
      </c>
      <c r="C19" s="45">
        <f>SUM('PXCS - Results'!M56:M58)</f>
        <v>2.2710599999999999</v>
      </c>
      <c r="D19" s="46">
        <f t="shared" si="0"/>
        <v>13.256729999999999</v>
      </c>
    </row>
    <row r="20" spans="2:4" x14ac:dyDescent="0.3">
      <c r="B20" s="47">
        <v>15</v>
      </c>
      <c r="C20" s="45">
        <f>SUM('PXCS - Results'!M59:M61)</f>
        <v>3.2500800000000001</v>
      </c>
      <c r="D20" s="46">
        <f t="shared" si="0"/>
        <v>16.506809999999998</v>
      </c>
    </row>
    <row r="21" spans="2:4" x14ac:dyDescent="0.3">
      <c r="B21" s="47">
        <v>16</v>
      </c>
      <c r="C21" s="45">
        <f>SUM('PXCS - Results'!M62:M64)</f>
        <v>-0.99900000000000011</v>
      </c>
      <c r="D21" s="46">
        <f t="shared" si="0"/>
        <v>15.507809999999997</v>
      </c>
    </row>
    <row r="22" spans="2:4" x14ac:dyDescent="0.3">
      <c r="B22" s="47">
        <v>17</v>
      </c>
      <c r="C22" s="45">
        <f>SUM('PXCS - Results'!M65:M70)</f>
        <v>-1.998</v>
      </c>
      <c r="D22" s="46">
        <f t="shared" si="0"/>
        <v>13.509809999999998</v>
      </c>
    </row>
    <row r="23" spans="2:4" x14ac:dyDescent="0.3">
      <c r="B23" s="47">
        <v>18</v>
      </c>
      <c r="C23" s="45">
        <f>SUM('PXCS - Results'!M71:M76)</f>
        <v>6.0106500000000009</v>
      </c>
      <c r="D23" s="46">
        <f t="shared" si="0"/>
        <v>19.52046</v>
      </c>
    </row>
    <row r="24" spans="2:4" x14ac:dyDescent="0.3">
      <c r="B24" s="47">
        <v>19</v>
      </c>
      <c r="C24" s="45">
        <f>SUM('PXCS - Results'!M77:M82)</f>
        <v>-1.998</v>
      </c>
      <c r="D24" s="46">
        <f t="shared" si="0"/>
        <v>17.522459999999999</v>
      </c>
    </row>
    <row r="25" spans="2:4" x14ac:dyDescent="0.3">
      <c r="B25" s="47">
        <v>20</v>
      </c>
      <c r="C25" s="45">
        <f>SUM('PXCS - Results'!M83:M88)</f>
        <v>-1.998</v>
      </c>
      <c r="D25" s="46">
        <f t="shared" si="0"/>
        <v>15.524459999999999</v>
      </c>
    </row>
    <row r="26" spans="2:4" x14ac:dyDescent="0.3">
      <c r="B26" s="47">
        <v>21</v>
      </c>
      <c r="C26" s="45">
        <f>SUM('PXCS - Results'!M89:M91)</f>
        <v>5.5344599999999993</v>
      </c>
      <c r="D26" s="46">
        <f t="shared" si="0"/>
        <v>21.058920000000001</v>
      </c>
    </row>
    <row r="27" spans="2:4" x14ac:dyDescent="0.3">
      <c r="B27" s="47">
        <v>22</v>
      </c>
      <c r="C27" s="45">
        <f>SUM('PXCS - Results'!M92:M97)</f>
        <v>1.0109879999999996</v>
      </c>
      <c r="D27" s="46">
        <f t="shared" si="0"/>
        <v>22.069908000000002</v>
      </c>
    </row>
    <row r="28" spans="2:4" x14ac:dyDescent="0.3">
      <c r="B28" s="47">
        <v>23</v>
      </c>
      <c r="C28" s="45">
        <f>SUM('PXCS - Results'!M98:M103)</f>
        <v>-1.998</v>
      </c>
      <c r="D28" s="46">
        <f t="shared" si="0"/>
        <v>20.071908000000001</v>
      </c>
    </row>
    <row r="29" spans="2:4" x14ac:dyDescent="0.3">
      <c r="B29" s="47">
        <v>24</v>
      </c>
      <c r="C29" s="45">
        <f>SUM('PXCS - Results'!M104:M109)</f>
        <v>-1.998</v>
      </c>
      <c r="D29" s="46">
        <f t="shared" si="0"/>
        <v>18.073907999999999</v>
      </c>
    </row>
    <row r="30" spans="2:4" x14ac:dyDescent="0.3">
      <c r="B30" s="47">
        <v>25</v>
      </c>
      <c r="C30" s="45">
        <f>SUM('PXCS - Results'!M110:M115)</f>
        <v>-1.998</v>
      </c>
      <c r="D30" s="46">
        <f t="shared" si="0"/>
        <v>16.075907999999998</v>
      </c>
    </row>
    <row r="31" spans="2:4" x14ac:dyDescent="0.3">
      <c r="B31" s="47">
        <v>26</v>
      </c>
      <c r="C31" s="45">
        <f>SUM('PXCS - Results'!M116:M121)</f>
        <v>-1.998</v>
      </c>
      <c r="D31" s="46">
        <f t="shared" si="0"/>
        <v>14.077907999999999</v>
      </c>
    </row>
    <row r="32" spans="2:4" x14ac:dyDescent="0.3">
      <c r="B32" s="47">
        <v>27</v>
      </c>
      <c r="C32" s="45">
        <f>SUM('PXCS - Results'!M122:M127)</f>
        <v>0.55411199999999994</v>
      </c>
      <c r="D32" s="46">
        <f t="shared" si="0"/>
        <v>14.632019999999999</v>
      </c>
    </row>
    <row r="33" spans="2:4" x14ac:dyDescent="0.3">
      <c r="B33" s="47">
        <v>28</v>
      </c>
      <c r="C33" s="45">
        <f>SUM('PXCS - Results'!M128:M130)</f>
        <v>-0.99900000000000011</v>
      </c>
      <c r="D33" s="46">
        <f t="shared" si="0"/>
        <v>13.633019999999998</v>
      </c>
    </row>
    <row r="34" spans="2:4" x14ac:dyDescent="0.3">
      <c r="B34" s="47">
        <v>29</v>
      </c>
      <c r="C34" s="45">
        <f>SUM('PXCS - Results'!M131:M133)</f>
        <v>-0.99900000000000011</v>
      </c>
      <c r="D34" s="46">
        <f t="shared" si="0"/>
        <v>12.634019999999998</v>
      </c>
    </row>
    <row r="35" spans="2:4" x14ac:dyDescent="0.3">
      <c r="B35" s="47">
        <v>30</v>
      </c>
      <c r="C35" s="45">
        <f>SUM('PXCS - Results'!M134:M136)</f>
        <v>-0.99900000000000011</v>
      </c>
      <c r="D35" s="46">
        <f t="shared" si="0"/>
        <v>11.635019999999997</v>
      </c>
    </row>
    <row r="36" spans="2:4" x14ac:dyDescent="0.3">
      <c r="B36" s="47">
        <v>31</v>
      </c>
      <c r="C36" s="45">
        <f>SUM('PXCS - Results'!M137:M139)</f>
        <v>-0.99900000000000011</v>
      </c>
      <c r="D36" s="46">
        <f t="shared" ref="D36" si="1">D35+C36</f>
        <v>10.636019999999997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2025-12-05T22:29:38Z</dcterms:modified>
</cp:coreProperties>
</file>