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drawings/drawing4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ocuments\ProTrader\Football Trading Club\Premier\Templates\"/>
    </mc:Choice>
  </mc:AlternateContent>
  <bookViews>
    <workbookView xWindow="0" yWindow="0" windowWidth="20490" windowHeight="7650" tabRatio="870"/>
  </bookViews>
  <sheets>
    <sheet name="FTR - Results" sheetId="3" r:id="rId1"/>
    <sheet name="FTR - Chart" sheetId="4" r:id="rId2"/>
    <sheet name="PGX5 - Results" sheetId="1" r:id="rId3"/>
    <sheet name="PGX5 - CHART" sheetId="2" r:id="rId4"/>
    <sheet name="PXCS - Results" sheetId="5" r:id="rId5"/>
    <sheet name="PXCS - CHART" sheetId="6" r:id="rId6"/>
  </sheets>
  <definedNames>
    <definedName name="_xlnm._FilterDatabase" localSheetId="2" hidden="1">'PGX5 - Results'!$B$6:$O$13</definedName>
  </definedNames>
  <calcPr calcId="162913"/>
  <extLst>
    <ext xmlns:x15="http://schemas.microsoft.com/office/spreadsheetml/2010/11/main" uri="{140A7094-0E35-4892-8432-C4D2E57EDEB5}">
      <x15:workbookPr chartTrackingRefBase="1"/>
    </ext>
    <x:ext xmlns:x="http://schemas.openxmlformats.org/spreadsheetml/2006/main"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x:ext>
  </extLst>
</workbook>
</file>

<file path=xl/calcChain.xml><?xml version="1.0" encoding="utf-8"?>
<calcChain xmlns="http://schemas.openxmlformats.org/spreadsheetml/2006/main">
  <c r="D7" i="6" l="1"/>
  <c r="D8" i="6" s="1"/>
  <c r="D9" i="6" s="1"/>
  <c r="D10" i="6" s="1"/>
  <c r="D11" i="6" s="1"/>
  <c r="D12" i="6" s="1"/>
  <c r="D13" i="6" s="1"/>
  <c r="D14" i="6" s="1"/>
  <c r="D15" i="6" s="1"/>
  <c r="D16" i="6" s="1"/>
  <c r="D17" i="6" s="1"/>
  <c r="D18" i="6" s="1"/>
  <c r="D19" i="6" s="1"/>
  <c r="D20" i="6" s="1"/>
  <c r="D21" i="6" s="1"/>
  <c r="D22" i="6" s="1"/>
  <c r="D23" i="6" s="1"/>
  <c r="D24" i="6" s="1"/>
  <c r="D25" i="6" s="1"/>
  <c r="D26" i="6" s="1"/>
  <c r="D27" i="6" s="1"/>
  <c r="D28" i="6" s="1"/>
  <c r="D29" i="6" s="1"/>
  <c r="D30" i="6" s="1"/>
  <c r="D31" i="6" s="1"/>
  <c r="D32" i="6" s="1"/>
  <c r="D33" i="6" s="1"/>
  <c r="D34" i="6" s="1"/>
  <c r="D35" i="6" s="1"/>
  <c r="D6" i="6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6" i="2"/>
  <c r="C9" i="6" l="1"/>
  <c r="C10" i="6"/>
  <c r="C11" i="6"/>
  <c r="C12" i="6"/>
  <c r="C13" i="6"/>
  <c r="C14" i="6"/>
  <c r="C15" i="6"/>
  <c r="C16" i="6"/>
  <c r="C17" i="6"/>
  <c r="C18" i="6"/>
  <c r="C19" i="6"/>
  <c r="C20" i="6"/>
  <c r="C21" i="6"/>
  <c r="C22" i="6"/>
  <c r="C23" i="6"/>
  <c r="C24" i="6"/>
  <c r="C25" i="6"/>
  <c r="C26" i="6"/>
  <c r="C27" i="6"/>
  <c r="C28" i="6"/>
  <c r="C29" i="6"/>
  <c r="C30" i="6"/>
  <c r="C31" i="6"/>
  <c r="C32" i="6"/>
  <c r="C33" i="6"/>
  <c r="C34" i="6"/>
  <c r="C35" i="6"/>
  <c r="C8" i="6"/>
  <c r="C7" i="6"/>
  <c r="C6" i="6"/>
  <c r="H3" i="5"/>
  <c r="I3" i="1"/>
  <c r="M37" i="1"/>
  <c r="N37" i="1"/>
  <c r="C36" i="4"/>
  <c r="L37" i="3"/>
  <c r="N37" i="3" s="1"/>
  <c r="M37" i="3"/>
  <c r="N12" i="1"/>
  <c r="N8" i="1"/>
  <c r="N9" i="1"/>
  <c r="L8" i="3"/>
  <c r="M8" i="3" s="1"/>
  <c r="L9" i="3"/>
  <c r="M9" i="3"/>
  <c r="N9" i="3" s="1"/>
  <c r="N8" i="3" l="1"/>
  <c r="I4" i="1" l="1"/>
  <c r="I4" i="3" l="1"/>
  <c r="J97" i="5" l="1"/>
  <c r="K97" i="5" s="1"/>
  <c r="J98" i="5"/>
  <c r="K98" i="5" s="1"/>
  <c r="J99" i="5"/>
  <c r="K99" i="5" s="1"/>
  <c r="N25" i="1"/>
  <c r="N26" i="1"/>
  <c r="N27" i="1"/>
  <c r="N28" i="1"/>
  <c r="N29" i="1"/>
  <c r="N30" i="1"/>
  <c r="N31" i="1"/>
  <c r="N32" i="1"/>
  <c r="N33" i="1"/>
  <c r="N34" i="1"/>
  <c r="N35" i="1"/>
  <c r="N36" i="1"/>
  <c r="N20" i="1"/>
  <c r="L20" i="3"/>
  <c r="M20" i="3" s="1"/>
  <c r="N20" i="3" s="1"/>
  <c r="L21" i="3"/>
  <c r="M21" i="3" s="1"/>
  <c r="N21" i="3" s="1"/>
  <c r="L22" i="3"/>
  <c r="M22" i="3" s="1"/>
  <c r="N22" i="3" s="1"/>
  <c r="L23" i="3"/>
  <c r="M23" i="3" s="1"/>
  <c r="N23" i="3" s="1"/>
  <c r="L24" i="3"/>
  <c r="M24" i="3" s="1"/>
  <c r="N24" i="3" s="1"/>
  <c r="L25" i="3"/>
  <c r="M25" i="3" s="1"/>
  <c r="N25" i="3" s="1"/>
  <c r="L26" i="3"/>
  <c r="M26" i="3" s="1"/>
  <c r="N26" i="3" s="1"/>
  <c r="L27" i="3"/>
  <c r="M27" i="3" s="1"/>
  <c r="N27" i="3" s="1"/>
  <c r="L28" i="3"/>
  <c r="M28" i="3" s="1"/>
  <c r="N28" i="3" s="1"/>
  <c r="L29" i="3"/>
  <c r="M29" i="3" s="1"/>
  <c r="N29" i="3" s="1"/>
  <c r="L30" i="3"/>
  <c r="M30" i="3" s="1"/>
  <c r="N30" i="3" s="1"/>
  <c r="L31" i="3"/>
  <c r="M31" i="3" s="1"/>
  <c r="N31" i="3" s="1"/>
  <c r="L32" i="3"/>
  <c r="M32" i="3" s="1"/>
  <c r="N32" i="3" s="1"/>
  <c r="L33" i="3"/>
  <c r="M33" i="3" s="1"/>
  <c r="N33" i="3" s="1"/>
  <c r="L34" i="3"/>
  <c r="M34" i="3" s="1"/>
  <c r="N34" i="3" s="1"/>
  <c r="L35" i="3"/>
  <c r="M35" i="3" s="1"/>
  <c r="N35" i="3" s="1"/>
  <c r="L36" i="3"/>
  <c r="M36" i="3"/>
  <c r="N36" i="3" l="1"/>
  <c r="L98" i="5"/>
  <c r="L99" i="5"/>
  <c r="L97" i="5"/>
  <c r="G100" i="5"/>
  <c r="N17" i="1" l="1"/>
  <c r="N18" i="1"/>
  <c r="N19" i="1"/>
  <c r="J31" i="5" l="1"/>
  <c r="K31" i="5" s="1"/>
  <c r="J32" i="5"/>
  <c r="K32" i="5" s="1"/>
  <c r="J33" i="5"/>
  <c r="K33" i="5" s="1"/>
  <c r="M2" i="5"/>
  <c r="J94" i="5"/>
  <c r="K94" i="5" s="1"/>
  <c r="J95" i="5"/>
  <c r="K95" i="5" s="1"/>
  <c r="J96" i="5"/>
  <c r="K96" i="5"/>
  <c r="J79" i="5"/>
  <c r="K79" i="5" s="1"/>
  <c r="J80" i="5"/>
  <c r="K80" i="5" s="1"/>
  <c r="J81" i="5"/>
  <c r="K81" i="5"/>
  <c r="J82" i="5"/>
  <c r="K82" i="5" s="1"/>
  <c r="J83" i="5"/>
  <c r="K83" i="5"/>
  <c r="J84" i="5"/>
  <c r="K84" i="5" s="1"/>
  <c r="J85" i="5"/>
  <c r="K85" i="5" s="1"/>
  <c r="J86" i="5"/>
  <c r="K86" i="5"/>
  <c r="J87" i="5"/>
  <c r="K87" i="5" s="1"/>
  <c r="J88" i="5"/>
  <c r="K88" i="5" s="1"/>
  <c r="J89" i="5"/>
  <c r="K89" i="5" s="1"/>
  <c r="J90" i="5"/>
  <c r="K90" i="5"/>
  <c r="J91" i="5"/>
  <c r="J92" i="5"/>
  <c r="K92" i="5" s="1"/>
  <c r="J93" i="5"/>
  <c r="K93" i="5"/>
  <c r="K78" i="5"/>
  <c r="J78" i="5"/>
  <c r="J77" i="5"/>
  <c r="K77" i="5" s="1"/>
  <c r="J76" i="5"/>
  <c r="K76" i="5" s="1"/>
  <c r="J75" i="5"/>
  <c r="K75" i="5" s="1"/>
  <c r="K74" i="5"/>
  <c r="J74" i="5"/>
  <c r="J73" i="5"/>
  <c r="K73" i="5" s="1"/>
  <c r="J72" i="5"/>
  <c r="K72" i="5" s="1"/>
  <c r="K71" i="5"/>
  <c r="J71" i="5"/>
  <c r="J70" i="5"/>
  <c r="K70" i="5" s="1"/>
  <c r="L70" i="5" s="1"/>
  <c r="K69" i="5"/>
  <c r="J69" i="5"/>
  <c r="J68" i="5"/>
  <c r="K68" i="5" s="1"/>
  <c r="J67" i="5"/>
  <c r="K67" i="5" s="1"/>
  <c r="K66" i="5"/>
  <c r="J66" i="5"/>
  <c r="J65" i="5"/>
  <c r="K65" i="5" s="1"/>
  <c r="J64" i="5"/>
  <c r="K64" i="5" s="1"/>
  <c r="J63" i="5"/>
  <c r="K63" i="5" s="1"/>
  <c r="K62" i="5"/>
  <c r="J62" i="5"/>
  <c r="J61" i="5"/>
  <c r="K61" i="5" s="1"/>
  <c r="L61" i="5" s="1"/>
  <c r="J60" i="5"/>
  <c r="K60" i="5" s="1"/>
  <c r="J59" i="5"/>
  <c r="K59" i="5" s="1"/>
  <c r="J58" i="5"/>
  <c r="K58" i="5" s="1"/>
  <c r="K57" i="5"/>
  <c r="J57" i="5"/>
  <c r="J56" i="5"/>
  <c r="K56" i="5" s="1"/>
  <c r="J55" i="5"/>
  <c r="K55" i="5" s="1"/>
  <c r="J54" i="5"/>
  <c r="K54" i="5" s="1"/>
  <c r="J53" i="5"/>
  <c r="K53" i="5" s="1"/>
  <c r="J52" i="5"/>
  <c r="K52" i="5" s="1"/>
  <c r="J51" i="5"/>
  <c r="K51" i="5" s="1"/>
  <c r="K50" i="5"/>
  <c r="J50" i="5"/>
  <c r="J49" i="5"/>
  <c r="K49" i="5" s="1"/>
  <c r="J48" i="5"/>
  <c r="K48" i="5" s="1"/>
  <c r="J47" i="5"/>
  <c r="K47" i="5" s="1"/>
  <c r="J46" i="5"/>
  <c r="K46" i="5" s="1"/>
  <c r="K45" i="5"/>
  <c r="J45" i="5"/>
  <c r="J44" i="5"/>
  <c r="K44" i="5" s="1"/>
  <c r="J43" i="5"/>
  <c r="K43" i="5" s="1"/>
  <c r="J42" i="5"/>
  <c r="K42" i="5" s="1"/>
  <c r="J41" i="5"/>
  <c r="K41" i="5" s="1"/>
  <c r="J40" i="5"/>
  <c r="K40" i="5" s="1"/>
  <c r="L40" i="5" s="1"/>
  <c r="J39" i="5"/>
  <c r="K39" i="5" s="1"/>
  <c r="K38" i="5"/>
  <c r="J38" i="5"/>
  <c r="J37" i="5"/>
  <c r="K37" i="5" s="1"/>
  <c r="J36" i="5"/>
  <c r="K36" i="5" s="1"/>
  <c r="K35" i="5"/>
  <c r="J35" i="5"/>
  <c r="J34" i="5"/>
  <c r="K34" i="5" s="1"/>
  <c r="L34" i="5" s="1"/>
  <c r="J30" i="5"/>
  <c r="K30" i="5" s="1"/>
  <c r="J29" i="5"/>
  <c r="K29" i="5" s="1"/>
  <c r="J28" i="5"/>
  <c r="K27" i="5"/>
  <c r="J27" i="5"/>
  <c r="J26" i="5"/>
  <c r="K26" i="5" s="1"/>
  <c r="J25" i="5"/>
  <c r="K25" i="5" s="1"/>
  <c r="L25" i="5" s="1"/>
  <c r="J24" i="5"/>
  <c r="K24" i="5" s="1"/>
  <c r="K23" i="5"/>
  <c r="J23" i="5"/>
  <c r="J22" i="5"/>
  <c r="K22" i="5" s="1"/>
  <c r="J21" i="5"/>
  <c r="K21" i="5" s="1"/>
  <c r="K20" i="5"/>
  <c r="J20" i="5"/>
  <c r="J19" i="5"/>
  <c r="K19" i="5" s="1"/>
  <c r="K18" i="5"/>
  <c r="J18" i="5"/>
  <c r="K17" i="5"/>
  <c r="J17" i="5"/>
  <c r="J16" i="5"/>
  <c r="K16" i="5" s="1"/>
  <c r="K15" i="5"/>
  <c r="J15" i="5"/>
  <c r="K14" i="5"/>
  <c r="J14" i="5"/>
  <c r="J13" i="5"/>
  <c r="J12" i="5"/>
  <c r="K12" i="5" s="1"/>
  <c r="J11" i="5"/>
  <c r="K11" i="5" s="1"/>
  <c r="J10" i="5"/>
  <c r="K10" i="5" s="1"/>
  <c r="J9" i="5"/>
  <c r="K9" i="5" s="1"/>
  <c r="J8" i="5"/>
  <c r="K8" i="5" s="1"/>
  <c r="J7" i="5"/>
  <c r="B7" i="5"/>
  <c r="B10" i="5" s="1"/>
  <c r="H4" i="5"/>
  <c r="I38" i="3"/>
  <c r="N2" i="3" s="1"/>
  <c r="C7" i="3"/>
  <c r="C8" i="3" s="1"/>
  <c r="C9" i="3" s="1"/>
  <c r="C10" i="3" s="1"/>
  <c r="C11" i="3" s="1"/>
  <c r="C12" i="3" s="1"/>
  <c r="C13" i="3" s="1"/>
  <c r="C14" i="3" s="1"/>
  <c r="C15" i="3" s="1"/>
  <c r="C16" i="3" s="1"/>
  <c r="C17" i="3" s="1"/>
  <c r="C18" i="3" s="1"/>
  <c r="C19" i="3" s="1"/>
  <c r="C20" i="3" s="1"/>
  <c r="C21" i="3" s="1"/>
  <c r="C22" i="3" s="1"/>
  <c r="C23" i="3" s="1"/>
  <c r="C24" i="3" s="1"/>
  <c r="C25" i="3" s="1"/>
  <c r="C26" i="3" s="1"/>
  <c r="C27" i="3" s="1"/>
  <c r="C28" i="3" s="1"/>
  <c r="C29" i="3" s="1"/>
  <c r="C30" i="3" s="1"/>
  <c r="C31" i="3" s="1"/>
  <c r="C32" i="3" s="1"/>
  <c r="C33" i="3" s="1"/>
  <c r="C34" i="3" s="1"/>
  <c r="C35" i="3" s="1"/>
  <c r="C36" i="3" s="1"/>
  <c r="C37" i="3" s="1"/>
  <c r="B13" i="5" l="1"/>
  <c r="B16" i="5" s="1"/>
  <c r="K91" i="5"/>
  <c r="L91" i="5" s="1"/>
  <c r="J100" i="5"/>
  <c r="L31" i="5"/>
  <c r="L32" i="5"/>
  <c r="L71" i="5"/>
  <c r="L94" i="5"/>
  <c r="L33" i="5"/>
  <c r="L18" i="5"/>
  <c r="L20" i="5"/>
  <c r="L62" i="5"/>
  <c r="L64" i="5"/>
  <c r="L95" i="5"/>
  <c r="L26" i="5"/>
  <c r="L68" i="5"/>
  <c r="L96" i="5"/>
  <c r="L76" i="5"/>
  <c r="L85" i="5"/>
  <c r="L81" i="5"/>
  <c r="L79" i="5"/>
  <c r="L90" i="5"/>
  <c r="L11" i="5"/>
  <c r="L30" i="5"/>
  <c r="L92" i="5"/>
  <c r="L84" i="5"/>
  <c r="L10" i="5"/>
  <c r="L17" i="5"/>
  <c r="L41" i="5"/>
  <c r="L43" i="5"/>
  <c r="L47" i="5"/>
  <c r="L53" i="5"/>
  <c r="L59" i="5"/>
  <c r="L93" i="5"/>
  <c r="L88" i="5"/>
  <c r="L24" i="5"/>
  <c r="L35" i="5"/>
  <c r="L37" i="5"/>
  <c r="L51" i="5"/>
  <c r="L75" i="5"/>
  <c r="L86" i="5"/>
  <c r="L83" i="5"/>
  <c r="L15" i="5"/>
  <c r="L89" i="5"/>
  <c r="L87" i="5"/>
  <c r="L82" i="5"/>
  <c r="L80" i="5"/>
  <c r="L9" i="5"/>
  <c r="L12" i="5"/>
  <c r="L16" i="5"/>
  <c r="L54" i="5"/>
  <c r="L56" i="5"/>
  <c r="L23" i="5"/>
  <c r="L58" i="5"/>
  <c r="L67" i="5"/>
  <c r="L69" i="5"/>
  <c r="L72" i="5"/>
  <c r="L21" i="5"/>
  <c r="L29" i="5"/>
  <c r="L46" i="5"/>
  <c r="L48" i="5"/>
  <c r="L50" i="5"/>
  <c r="L57" i="5"/>
  <c r="L66" i="5"/>
  <c r="L77" i="5"/>
  <c r="L39" i="5"/>
  <c r="L52" i="5"/>
  <c r="L74" i="5"/>
  <c r="L19" i="5"/>
  <c r="L27" i="5"/>
  <c r="L36" i="5"/>
  <c r="L38" i="5"/>
  <c r="L45" i="5"/>
  <c r="L49" i="5"/>
  <c r="L60" i="5"/>
  <c r="L78" i="5"/>
  <c r="L8" i="5"/>
  <c r="L14" i="5"/>
  <c r="L22" i="5"/>
  <c r="L42" i="5"/>
  <c r="L44" i="5"/>
  <c r="L55" i="5"/>
  <c r="L63" i="5"/>
  <c r="L65" i="5"/>
  <c r="L73" i="5"/>
  <c r="K7" i="5"/>
  <c r="K13" i="5"/>
  <c r="L13" i="5" s="1"/>
  <c r="K28" i="5"/>
  <c r="L28" i="5" s="1"/>
  <c r="B19" i="5" l="1"/>
  <c r="B22" i="5" s="1"/>
  <c r="K100" i="5"/>
  <c r="L100" i="5" s="1"/>
  <c r="J2" i="5" s="1"/>
  <c r="J3" i="5" s="1"/>
  <c r="L7" i="5"/>
  <c r="B25" i="5" l="1"/>
  <c r="B28" i="5" s="1"/>
  <c r="M4" i="5"/>
  <c r="J4" i="5"/>
  <c r="M3" i="5"/>
  <c r="B31" i="5" l="1"/>
  <c r="B34" i="5" s="1"/>
  <c r="B37" i="5" l="1"/>
  <c r="B40" i="5" s="1"/>
  <c r="B43" i="5" l="1"/>
  <c r="B46" i="5" s="1"/>
  <c r="B49" i="5" s="1"/>
  <c r="B52" i="5" s="1"/>
  <c r="B55" i="5" l="1"/>
  <c r="B58" i="5" l="1"/>
  <c r="B61" i="5" s="1"/>
  <c r="B64" i="5" s="1"/>
  <c r="B67" i="5" l="1"/>
  <c r="B70" i="5" l="1"/>
  <c r="B73" i="5" s="1"/>
  <c r="B76" i="5" s="1"/>
  <c r="B79" i="5" s="1"/>
  <c r="B82" i="5" s="1"/>
  <c r="B85" i="5" s="1"/>
  <c r="B88" i="5" l="1"/>
  <c r="B91" i="5" s="1"/>
  <c r="B94" i="5" s="1"/>
  <c r="B97" i="5" s="1"/>
  <c r="C33" i="4"/>
  <c r="L19" i="3"/>
  <c r="M19" i="3" s="1"/>
  <c r="M18" i="3"/>
  <c r="L18" i="3"/>
  <c r="M17" i="3"/>
  <c r="L17" i="3"/>
  <c r="L15" i="3"/>
  <c r="M15" i="3" s="1"/>
  <c r="L14" i="3"/>
  <c r="M14" i="3" s="1"/>
  <c r="L13" i="3"/>
  <c r="M13" i="3" s="1"/>
  <c r="N13" i="3" s="1"/>
  <c r="C12" i="4" s="1"/>
  <c r="L12" i="3"/>
  <c r="M12" i="3" s="1"/>
  <c r="N12" i="3" s="1"/>
  <c r="C11" i="4" s="1"/>
  <c r="L11" i="3"/>
  <c r="M11" i="3" s="1"/>
  <c r="L10" i="3"/>
  <c r="M10" i="3" s="1"/>
  <c r="L7" i="3"/>
  <c r="M7" i="3" s="1"/>
  <c r="C29" i="4" l="1"/>
  <c r="L38" i="3"/>
  <c r="M16" i="3"/>
  <c r="C22" i="4"/>
  <c r="C35" i="4"/>
  <c r="C21" i="4"/>
  <c r="C23" i="4"/>
  <c r="C30" i="4"/>
  <c r="C32" i="4"/>
  <c r="C28" i="4"/>
  <c r="N19" i="3"/>
  <c r="C18" i="4" s="1"/>
  <c r="N11" i="3"/>
  <c r="C10" i="4" s="1"/>
  <c r="N18" i="3"/>
  <c r="C17" i="4" s="1"/>
  <c r="C19" i="4"/>
  <c r="C25" i="4"/>
  <c r="C27" i="4"/>
  <c r="N10" i="3"/>
  <c r="C9" i="4" s="1"/>
  <c r="N14" i="3"/>
  <c r="C13" i="4" s="1"/>
  <c r="C7" i="4"/>
  <c r="N15" i="3"/>
  <c r="C14" i="4" s="1"/>
  <c r="N17" i="3"/>
  <c r="C16" i="4" s="1"/>
  <c r="C20" i="4"/>
  <c r="N7" i="3"/>
  <c r="C6" i="4" s="1"/>
  <c r="D6" i="4" s="1"/>
  <c r="C24" i="4"/>
  <c r="C26" i="4"/>
  <c r="C31" i="4"/>
  <c r="C34" i="4"/>
  <c r="D7" i="4" l="1"/>
  <c r="M38" i="3"/>
  <c r="N38" i="3" s="1"/>
  <c r="N16" i="3"/>
  <c r="C15" i="4" s="1"/>
  <c r="C8" i="4"/>
  <c r="D8" i="4" l="1"/>
  <c r="D9" i="4" s="1"/>
  <c r="D10" i="4" s="1"/>
  <c r="D11" i="4" s="1"/>
  <c r="D12" i="4" s="1"/>
  <c r="D13" i="4" s="1"/>
  <c r="D14" i="4" s="1"/>
  <c r="D15" i="4" s="1"/>
  <c r="D16" i="4" s="1"/>
  <c r="D17" i="4" s="1"/>
  <c r="D18" i="4" s="1"/>
  <c r="D19" i="4" s="1"/>
  <c r="D20" i="4" s="1"/>
  <c r="D21" i="4" s="1"/>
  <c r="D22" i="4" s="1"/>
  <c r="D23" i="4" s="1"/>
  <c r="D24" i="4" s="1"/>
  <c r="D25" i="4" s="1"/>
  <c r="D26" i="4" s="1"/>
  <c r="D27" i="4" s="1"/>
  <c r="D28" i="4" s="1"/>
  <c r="D29" i="4" s="1"/>
  <c r="D30" i="4" s="1"/>
  <c r="D31" i="4" s="1"/>
  <c r="D32" i="4" s="1"/>
  <c r="D33" i="4" s="1"/>
  <c r="D34" i="4" s="1"/>
  <c r="D35" i="4" s="1"/>
  <c r="D36" i="4" s="1"/>
  <c r="K2" i="3"/>
  <c r="K3" i="3" s="1"/>
  <c r="C7" i="1"/>
  <c r="N4" i="3" l="1"/>
  <c r="N3" i="3"/>
  <c r="K4" i="3"/>
  <c r="L7" i="1"/>
  <c r="I7" i="1" l="1"/>
  <c r="M7" i="1" s="1"/>
  <c r="O7" i="1" s="1"/>
  <c r="N7" i="1"/>
  <c r="D6" i="2" l="1"/>
  <c r="D7" i="2" s="1"/>
  <c r="D8" i="2" s="1"/>
  <c r="D9" i="2" s="1"/>
  <c r="D10" i="2" s="1"/>
  <c r="D11" i="2" s="1"/>
  <c r="D12" i="2" s="1"/>
  <c r="D13" i="2" s="1"/>
  <c r="D14" i="2" s="1"/>
  <c r="D15" i="2" s="1"/>
  <c r="D16" i="2" s="1"/>
  <c r="D17" i="2" s="1"/>
  <c r="D18" i="2" s="1"/>
  <c r="D19" i="2" s="1"/>
  <c r="D20" i="2" s="1"/>
  <c r="D21" i="2" s="1"/>
  <c r="D22" i="2" s="1"/>
  <c r="D23" i="2" s="1"/>
  <c r="D24" i="2" s="1"/>
  <c r="D25" i="2" s="1"/>
  <c r="D26" i="2" s="1"/>
  <c r="D27" i="2" s="1"/>
  <c r="D28" i="2" s="1"/>
  <c r="D29" i="2" s="1"/>
  <c r="D30" i="2" s="1"/>
  <c r="D31" i="2" s="1"/>
  <c r="D32" i="2" s="1"/>
  <c r="C8" i="1"/>
  <c r="C9" i="1" s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l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L8" i="1"/>
  <c r="M8" i="1" l="1"/>
  <c r="O8" i="1"/>
  <c r="L9" i="1" l="1"/>
  <c r="O9" i="1" s="1"/>
  <c r="M9" i="1" l="1"/>
  <c r="L10" i="1" s="1"/>
  <c r="O10" i="1" s="1"/>
  <c r="M10" i="1" l="1"/>
  <c r="N10" i="1" l="1"/>
  <c r="L11" i="1"/>
  <c r="O11" i="1" s="1"/>
  <c r="M11" i="1" l="1"/>
  <c r="N11" i="1" s="1"/>
  <c r="L12" i="1" l="1"/>
  <c r="O12" i="1" s="1"/>
  <c r="N13" i="1"/>
  <c r="M12" i="1" l="1"/>
  <c r="L13" i="1"/>
  <c r="O13" i="1" s="1"/>
  <c r="M13" i="1" l="1"/>
  <c r="L14" i="1" l="1"/>
  <c r="O14" i="1" s="1"/>
  <c r="M14" i="1" l="1"/>
  <c r="N14" i="1" l="1"/>
  <c r="L15" i="1"/>
  <c r="O15" i="1" s="1"/>
  <c r="M15" i="1" l="1"/>
  <c r="N15" i="1" l="1"/>
  <c r="L16" i="1" l="1"/>
  <c r="O16" i="1" s="1"/>
  <c r="M16" i="1" l="1"/>
  <c r="L17" i="1" s="1"/>
  <c r="O17" i="1" s="1"/>
  <c r="N16" i="1" l="1"/>
  <c r="M17" i="1" l="1"/>
  <c r="L18" i="1" s="1"/>
  <c r="O18" i="1" s="1"/>
  <c r="M18" i="1" l="1"/>
  <c r="L19" i="1" s="1"/>
  <c r="O19" i="1" s="1"/>
  <c r="M19" i="1" l="1"/>
  <c r="L20" i="1" s="1"/>
  <c r="O20" i="1" s="1"/>
  <c r="M20" i="1" l="1"/>
  <c r="L21" i="1" l="1"/>
  <c r="N21" i="1"/>
  <c r="M21" i="1" l="1"/>
  <c r="O21" i="1"/>
  <c r="M22" i="1"/>
  <c r="L22" i="1" l="1"/>
  <c r="O22" i="1" s="1"/>
  <c r="N22" i="1"/>
  <c r="L23" i="1" l="1"/>
  <c r="O23" i="1" s="1"/>
  <c r="M23" i="1" l="1"/>
  <c r="N23" i="1"/>
  <c r="L24" i="1" l="1"/>
  <c r="M24" i="1" l="1"/>
  <c r="O24" i="1"/>
  <c r="M25" i="1"/>
  <c r="N24" i="1"/>
  <c r="L25" i="1" l="1"/>
  <c r="O25" i="1" s="1"/>
  <c r="L26" i="1" s="1"/>
  <c r="O26" i="1" s="1"/>
  <c r="M26" i="1" l="1"/>
  <c r="L27" i="1" l="1"/>
  <c r="O27" i="1" s="1"/>
  <c r="M27" i="1" l="1"/>
  <c r="L28" i="1" l="1"/>
  <c r="O28" i="1" s="1"/>
  <c r="M28" i="1" l="1"/>
  <c r="L29" i="1" l="1"/>
  <c r="O29" i="1" s="1"/>
  <c r="M29" i="1" l="1"/>
  <c r="L30" i="1" l="1"/>
  <c r="O30" i="1" s="1"/>
  <c r="M30" i="1" l="1"/>
  <c r="L31" i="1" l="1"/>
  <c r="O31" i="1" s="1"/>
  <c r="M31" i="1" l="1"/>
  <c r="L32" i="1" l="1"/>
  <c r="O32" i="1" s="1"/>
  <c r="M32" i="1" l="1"/>
  <c r="L33" i="1" l="1"/>
  <c r="O33" i="1" s="1"/>
  <c r="M33" i="1" l="1"/>
  <c r="L34" i="1" l="1"/>
  <c r="M34" i="1" l="1"/>
  <c r="D33" i="2" s="1"/>
  <c r="D34" i="2" s="1"/>
  <c r="D35" i="2" s="1"/>
  <c r="D36" i="2" s="1"/>
  <c r="O34" i="1" l="1"/>
  <c r="L35" i="1" s="1"/>
  <c r="O35" i="1" s="1"/>
  <c r="M35" i="1" l="1"/>
  <c r="L36" i="1" l="1"/>
  <c r="O36" i="1" s="1"/>
  <c r="M36" i="1" l="1"/>
  <c r="L37" i="1" l="1"/>
  <c r="O37" i="1" l="1"/>
  <c r="O2" i="1" s="1"/>
  <c r="O3" i="1" l="1"/>
  <c r="O4" i="1"/>
</calcChain>
</file>

<file path=xl/comments1.xml><?xml version="1.0" encoding="utf-8"?>
<comments xmlns="http://schemas.openxmlformats.org/spreadsheetml/2006/main">
  <authors>
    <author>Unknown</author>
  </authors>
  <commentList>
    <comment ref="G2" authorId="0" shapeId="0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Instructions:
1) Enter a start bank in cell I2
2) Enter the selection each day
3) Enter the match result and whether the selection W L D
4) The current bank needs to read from the last 'end bank' value in column O</t>
        </r>
      </text>
    </comment>
    <comment ref="I2" authorId="0" shapeId="0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your starting bank for Pro-Genie X5</t>
        </r>
      </text>
    </comment>
    <comment ref="E6" authorId="0" shapeId="0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the Match the selection sent is on</t>
        </r>
      </text>
    </comment>
    <comment ref="F6" authorId="0" shapeId="0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the market the selection is based upon</t>
        </r>
      </text>
    </comment>
    <comment ref="G6" authorId="0" shapeId="0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the actual selection given - e.g. under 2.5 goals, team A to win etc</t>
        </r>
      </text>
    </comment>
    <comment ref="H6" authorId="0" shapeId="0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the price for the selection</t>
        </r>
      </text>
    </comment>
    <comment ref="I6" authorId="0" shapeId="0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This is auto-calculated from the starting bank</t>
        </r>
      </text>
    </comment>
    <comment ref="J6" authorId="0" shapeId="0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the full-time score</t>
        </r>
      </text>
    </comment>
    <comment ref="K6" authorId="0" shapeId="0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'W', 'L' or 'D'</t>
        </r>
      </text>
    </comment>
    <comment ref="L6" authorId="0" shapeId="0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This is calculated following the last selection outcome</t>
        </r>
      </text>
    </comment>
    <comment ref="M6" authorId="0" shapeId="0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This is calculated from the price, stake and outcome of the selection</t>
        </r>
      </text>
    </comment>
    <comment ref="N6" authorId="0" shapeId="0">
      <text>
        <r>
          <rPr>
            <b/>
            <sz val="9"/>
            <color indexed="81"/>
            <rFont val="Tahoma"/>
            <family val="2"/>
          </rPr>
          <t xml:space="preserve">Unknown: Calculated at 2%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6" authorId="0" shapeId="0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This shows the new end bank total following the selection outcome</t>
        </r>
      </text>
    </comment>
  </commentList>
</comments>
</file>

<file path=xl/sharedStrings.xml><?xml version="1.0" encoding="utf-8"?>
<sst xmlns="http://schemas.openxmlformats.org/spreadsheetml/2006/main" count="82" uniqueCount="49">
  <si>
    <t>Day</t>
  </si>
  <si>
    <t>Date</t>
  </si>
  <si>
    <t>Match</t>
  </si>
  <si>
    <t>Market</t>
  </si>
  <si>
    <t>Selection</t>
  </si>
  <si>
    <t>Price</t>
  </si>
  <si>
    <t>Stake</t>
  </si>
  <si>
    <t>Start Bank</t>
  </si>
  <si>
    <t>End Bank</t>
  </si>
  <si>
    <t>Result</t>
  </si>
  <si>
    <t>W/L/D</t>
  </si>
  <si>
    <t>PnL</t>
  </si>
  <si>
    <t>BF Comm.</t>
  </si>
  <si>
    <t>Record Tracking &amp; Stake Calculation</t>
  </si>
  <si>
    <t>Start Bank (£)</t>
  </si>
  <si>
    <t>Current Bank (£)</t>
  </si>
  <si>
    <t>Start Date</t>
  </si>
  <si>
    <t>Growth (£)</t>
  </si>
  <si>
    <t>Days #</t>
  </si>
  <si>
    <t>Increase (%)</t>
  </si>
  <si>
    <t>Points</t>
  </si>
  <si>
    <t>Total Points</t>
  </si>
  <si>
    <t>FT Result</t>
  </si>
  <si>
    <t>W/D/L</t>
  </si>
  <si>
    <t>Points (+/-)</t>
  </si>
  <si>
    <t>BF Comm</t>
  </si>
  <si>
    <t>Avg. Price</t>
  </si>
  <si>
    <t>Pts Staked</t>
  </si>
  <si>
    <t>Return on Investment (ROI)</t>
  </si>
  <si>
    <t>Return on Capital (ROC)</t>
  </si>
  <si>
    <t>Results Tracker: KPI Dashboard</t>
  </si>
  <si>
    <t>Start Bank (Points)</t>
  </si>
  <si>
    <t>End Bank (Points)</t>
  </si>
  <si>
    <t>Total Points Staked</t>
  </si>
  <si>
    <t>PnL 
(Points +/-)</t>
  </si>
  <si>
    <t>Active Days</t>
  </si>
  <si>
    <t>Bank Growth (%)</t>
  </si>
  <si>
    <t>PXCS Prediction</t>
  </si>
  <si>
    <t>Comm (2%)</t>
  </si>
  <si>
    <t>Current Bank (Points)</t>
  </si>
  <si>
    <t>Profit / Loss (£)</t>
  </si>
  <si>
    <t>Acc Bank (£)</t>
  </si>
  <si>
    <t>Day Points: Profit / Loss</t>
  </si>
  <si>
    <t>Bank: Total Points</t>
  </si>
  <si>
    <t>Comp</t>
  </si>
  <si>
    <t>FOOTBALL TRADING ROOM - 'MONTH' 2025: DAILY RESULTS</t>
  </si>
  <si>
    <t>PRO-GENIE X5 - 'MONTH' 2025: DAILY RESULTS</t>
  </si>
  <si>
    <t>PR0-XCS - 'MONTH' 2025: DAILY RESULTS</t>
  </si>
  <si>
    <t>Bank: Acc Points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</si>
</sst>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ddd/dd/mmm"/>
    <numFmt numFmtId="165" formatCode="dd\-mmm\-yyyy"/>
    <numFmt numFmtId="166" formatCode="ddd\ dd\-mmm\-yy"/>
    <numFmt numFmtId="167" formatCode="0.000"/>
    <numFmt numFmtId="168" formatCode="dd/mmm/yy"/>
  </numFmts>
  <fonts count="29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color theme="1"/>
      <name val="Roboto"/>
    </font>
    <font>
      <b/>
      <sz val="12"/>
      <name val="Calibri"/>
      <family val="2"/>
      <scheme val="minor"/>
    </font>
    <font>
      <sz val="11"/>
      <color rgb="FF00CC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6"/>
      <color rgb="FF00CC00"/>
      <name val="Roboto Black"/>
    </font>
    <font>
      <b/>
      <sz val="14"/>
      <color rgb="FF00CC00"/>
      <name val="Roboto Black"/>
    </font>
    <font>
      <sz val="11"/>
      <color rgb="FF00CC00"/>
      <name val="Roboto Black"/>
    </font>
    <font>
      <b/>
      <sz val="14"/>
      <color theme="0"/>
      <name val="Segoe UI"/>
      <family val="2"/>
    </font>
    <font>
      <b/>
      <sz val="10"/>
      <color theme="1"/>
      <name val="Roboto Black"/>
    </font>
    <font>
      <b/>
      <sz val="11"/>
      <color theme="1"/>
      <name val="Arial Narrow"/>
      <family val="2"/>
    </font>
    <font>
      <b/>
      <sz val="10"/>
      <color theme="1"/>
      <name val="Arial Narrow"/>
      <family val="2"/>
    </font>
    <font>
      <b/>
      <i/>
      <sz val="11"/>
      <color theme="1"/>
      <name val="Calibri"/>
      <family val="2"/>
      <scheme val="minor"/>
    </font>
    <font>
      <sz val="20"/>
      <color theme="1"/>
      <name val="Roboto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Roboto Black"/>
    </font>
    <font>
      <b/>
      <sz val="10"/>
      <color theme="1"/>
      <name val="Calibri"/>
      <family val="2"/>
      <scheme val="minor"/>
    </font>
    <font>
      <b/>
      <i/>
      <sz val="11"/>
      <color theme="0"/>
      <name val="Tahoma"/>
      <family val="2"/>
    </font>
    <font>
      <sz val="10"/>
      <color theme="1"/>
      <name val="Roboto"/>
    </font>
    <font>
      <b/>
      <sz val="12"/>
      <color theme="1"/>
      <name val="Roboto"/>
    </font>
  </fonts>
  <fills count="19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4" tint="0.59999389629810485"/>
        <bgColor indexed="64"/>
      </patternFill>
    </fill>
    <fill>
      <gradientFill type="path" left="0.5" right="0.5" top="0.5" bottom="0.5">
        <stop position="0">
          <color rgb="FFFFFF00"/>
        </stop>
        <stop position="1">
          <color rgb="FF00CC00"/>
        </stop>
      </gradient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5" tint="0.59999389629810485"/>
        <bgColor auto="1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39997558519241921"/>
        <bgColor auto="1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37FD0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auto="1"/>
      </patternFill>
    </fill>
    <fill>
      <patternFill patternType="solid">
        <fgColor theme="0" tint="-0.14999847407452621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91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4" fontId="0" fillId="0" borderId="1" xfId="0" applyNumberFormat="1" applyBorder="1"/>
    <xf numFmtId="0" fontId="2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 wrapText="1"/>
    </xf>
    <xf numFmtId="0" fontId="0" fillId="0" borderId="0" xfId="0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4" fontId="2" fillId="0" borderId="1" xfId="0" applyNumberFormat="1" applyFont="1" applyBorder="1" applyAlignment="1">
      <alignment horizontal="left" vertical="center"/>
    </xf>
    <xf numFmtId="0" fontId="7" fillId="5" borderId="1" xfId="0" applyFont="1" applyFill="1" applyBorder="1" applyAlignment="1">
      <alignment horizontal="center"/>
    </xf>
    <xf numFmtId="164" fontId="1" fillId="0" borderId="1" xfId="0" applyNumberFormat="1" applyFont="1" applyBorder="1" applyAlignment="1">
      <alignment horizontal="left" vertical="top"/>
    </xf>
    <xf numFmtId="1" fontId="8" fillId="6" borderId="1" xfId="0" applyNumberFormat="1" applyFont="1" applyFill="1" applyBorder="1" applyAlignment="1">
      <alignment horizontal="center"/>
    </xf>
    <xf numFmtId="49" fontId="3" fillId="2" borderId="1" xfId="0" applyNumberFormat="1" applyFont="1" applyFill="1" applyBorder="1" applyAlignment="1">
      <alignment horizontal="center"/>
    </xf>
    <xf numFmtId="2" fontId="0" fillId="0" borderId="1" xfId="0" applyNumberFormat="1" applyBorder="1"/>
    <xf numFmtId="0" fontId="9" fillId="0" borderId="0" xfId="0" applyFont="1" applyAlignment="1">
      <alignment horizontal="center"/>
    </xf>
    <xf numFmtId="0" fontId="9" fillId="0" borderId="1" xfId="0" applyFont="1" applyBorder="1" applyAlignment="1">
      <alignment horizontal="center"/>
    </xf>
    <xf numFmtId="0" fontId="10" fillId="0" borderId="7" xfId="0" applyFont="1" applyBorder="1" applyAlignment="1">
      <alignment horizontal="left" indent="2"/>
    </xf>
    <xf numFmtId="0" fontId="8" fillId="0" borderId="8" xfId="0" applyFont="1" applyBorder="1"/>
    <xf numFmtId="0" fontId="11" fillId="0" borderId="9" xfId="0" applyFont="1" applyBorder="1" applyAlignment="1">
      <alignment horizontal="left" indent="3"/>
    </xf>
    <xf numFmtId="0" fontId="12" fillId="0" borderId="10" xfId="0" applyFont="1" applyBorder="1"/>
    <xf numFmtId="0" fontId="8" fillId="0" borderId="10" xfId="0" applyFont="1" applyBorder="1"/>
    <xf numFmtId="0" fontId="10" fillId="0" borderId="8" xfId="0" applyFont="1" applyBorder="1" applyAlignment="1">
      <alignment horizontal="right" vertical="center" wrapText="1"/>
    </xf>
    <xf numFmtId="0" fontId="10" fillId="0" borderId="15" xfId="0" applyFont="1" applyBorder="1" applyAlignment="1">
      <alignment horizontal="left" indent="2"/>
    </xf>
    <xf numFmtId="0" fontId="8" fillId="0" borderId="0" xfId="0" applyFont="1"/>
    <xf numFmtId="0" fontId="10" fillId="0" borderId="0" xfId="0" applyFont="1" applyAlignment="1">
      <alignment horizontal="right" vertical="center" wrapText="1"/>
    </xf>
    <xf numFmtId="0" fontId="10" fillId="0" borderId="10" xfId="0" applyFont="1" applyBorder="1" applyAlignment="1">
      <alignment horizontal="right" vertical="top" wrapText="1"/>
    </xf>
    <xf numFmtId="0" fontId="15" fillId="3" borderId="13" xfId="0" applyFont="1" applyFill="1" applyBorder="1" applyAlignment="1">
      <alignment horizontal="center" vertical="center" wrapText="1"/>
    </xf>
    <xf numFmtId="0" fontId="16" fillId="7" borderId="17" xfId="0" applyFont="1" applyFill="1" applyBorder="1" applyAlignment="1">
      <alignment horizontal="center" vertical="center" wrapText="1"/>
    </xf>
    <xf numFmtId="165" fontId="16" fillId="7" borderId="18" xfId="0" applyNumberFormat="1" applyFont="1" applyFill="1" applyBorder="1" applyAlignment="1">
      <alignment horizontal="center" vertical="center"/>
    </xf>
    <xf numFmtId="0" fontId="16" fillId="10" borderId="22" xfId="0" applyFont="1" applyFill="1" applyBorder="1" applyAlignment="1">
      <alignment horizontal="center" vertical="center" wrapText="1"/>
    </xf>
    <xf numFmtId="1" fontId="16" fillId="10" borderId="23" xfId="0" applyNumberFormat="1" applyFont="1" applyFill="1" applyBorder="1" applyAlignment="1">
      <alignment horizontal="center" vertical="center"/>
    </xf>
    <xf numFmtId="0" fontId="15" fillId="3" borderId="3" xfId="0" applyFont="1" applyFill="1" applyBorder="1" applyAlignment="1">
      <alignment horizontal="center" vertical="center" wrapText="1"/>
    </xf>
    <xf numFmtId="4" fontId="15" fillId="4" borderId="4" xfId="0" applyNumberFormat="1" applyFont="1" applyFill="1" applyBorder="1" applyAlignment="1">
      <alignment horizontal="center" vertical="center"/>
    </xf>
    <xf numFmtId="0" fontId="16" fillId="7" borderId="19" xfId="0" applyFont="1" applyFill="1" applyBorder="1" applyAlignment="1">
      <alignment horizontal="center" vertical="center" wrapText="1"/>
    </xf>
    <xf numFmtId="4" fontId="16" fillId="9" borderId="20" xfId="0" applyNumberFormat="1" applyFont="1" applyFill="1" applyBorder="1" applyAlignment="1">
      <alignment horizontal="center" vertical="center"/>
    </xf>
    <xf numFmtId="0" fontId="16" fillId="10" borderId="5" xfId="0" applyFont="1" applyFill="1" applyBorder="1" applyAlignment="1">
      <alignment horizontal="center" vertical="center" wrapText="1"/>
    </xf>
    <xf numFmtId="4" fontId="16" fillId="11" borderId="6" xfId="0" applyNumberFormat="1" applyFont="1" applyFill="1" applyBorder="1" applyAlignment="1">
      <alignment horizontal="center" vertical="center"/>
    </xf>
    <xf numFmtId="4" fontId="15" fillId="4" borderId="14" xfId="0" applyNumberFormat="1" applyFont="1" applyFill="1" applyBorder="1" applyAlignment="1">
      <alignment horizontal="center" vertical="center"/>
    </xf>
    <xf numFmtId="0" fontId="17" fillId="13" borderId="1" xfId="0" applyFont="1" applyFill="1" applyBorder="1" applyAlignment="1">
      <alignment horizontal="center"/>
    </xf>
    <xf numFmtId="2" fontId="0" fillId="14" borderId="1" xfId="0" applyNumberFormat="1" applyFill="1" applyBorder="1" applyAlignment="1">
      <alignment vertical="center"/>
    </xf>
    <xf numFmtId="2" fontId="0" fillId="15" borderId="1" xfId="0" applyNumberFormat="1" applyFill="1" applyBorder="1" applyAlignment="1">
      <alignment vertical="center"/>
    </xf>
    <xf numFmtId="1" fontId="9" fillId="12" borderId="1" xfId="0" applyNumberFormat="1" applyFont="1" applyFill="1" applyBorder="1" applyAlignment="1">
      <alignment horizontal="center" vertical="center"/>
    </xf>
    <xf numFmtId="0" fontId="18" fillId="0" borderId="0" xfId="0" applyFont="1"/>
    <xf numFmtId="166" fontId="20" fillId="0" borderId="2" xfId="0" applyNumberFormat="1" applyFont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21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left" vertical="center"/>
    </xf>
    <xf numFmtId="0" fontId="21" fillId="0" borderId="2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4" fontId="0" fillId="0" borderId="2" xfId="0" applyNumberFormat="1" applyBorder="1" applyAlignment="1">
      <alignment horizontal="center" vertical="center"/>
    </xf>
    <xf numFmtId="166" fontId="20" fillId="0" borderId="11" xfId="0" applyNumberFormat="1" applyFont="1" applyBorder="1" applyAlignment="1">
      <alignment horizontal="left" vertical="center"/>
    </xf>
    <xf numFmtId="49" fontId="1" fillId="0" borderId="2" xfId="0" applyNumberFormat="1" applyFont="1" applyBorder="1" applyAlignment="1">
      <alignment horizontal="center" vertical="center"/>
    </xf>
    <xf numFmtId="166" fontId="20" fillId="0" borderId="0" xfId="0" applyNumberFormat="1" applyFont="1" applyAlignment="1">
      <alignment horizontal="left"/>
    </xf>
    <xf numFmtId="0" fontId="0" fillId="0" borderId="0" xfId="0" applyAlignment="1">
      <alignment wrapText="1"/>
    </xf>
    <xf numFmtId="0" fontId="23" fillId="0" borderId="0" xfId="0" applyFont="1"/>
    <xf numFmtId="166" fontId="23" fillId="0" borderId="0" xfId="0" applyNumberFormat="1" applyFont="1"/>
    <xf numFmtId="0" fontId="23" fillId="0" borderId="0" xfId="0" applyFont="1" applyAlignment="1">
      <alignment wrapText="1"/>
    </xf>
    <xf numFmtId="166" fontId="20" fillId="0" borderId="0" xfId="0" applyNumberFormat="1" applyFont="1"/>
    <xf numFmtId="0" fontId="20" fillId="0" borderId="0" xfId="0" applyFont="1"/>
    <xf numFmtId="0" fontId="20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0" fillId="0" borderId="0" xfId="0" applyFont="1" applyAlignment="1">
      <alignment horizontal="right"/>
    </xf>
    <xf numFmtId="0" fontId="14" fillId="0" borderId="0" xfId="0" applyFont="1" applyAlignment="1">
      <alignment horizontal="center"/>
    </xf>
    <xf numFmtId="0" fontId="24" fillId="0" borderId="0" xfId="0" applyFont="1"/>
    <xf numFmtId="2" fontId="24" fillId="0" borderId="0" xfId="0" applyNumberFormat="1" applyFont="1" applyAlignment="1">
      <alignment horizontal="right"/>
    </xf>
    <xf numFmtId="0" fontId="24" fillId="0" borderId="0" xfId="0" applyFont="1" applyAlignment="1">
      <alignment horizontal="right" indent="1"/>
    </xf>
    <xf numFmtId="0" fontId="27" fillId="3" borderId="26" xfId="0" applyFont="1" applyFill="1" applyBorder="1" applyAlignment="1">
      <alignment horizontal="center" vertical="center" wrapText="1"/>
    </xf>
    <xf numFmtId="4" fontId="6" fillId="4" borderId="26" xfId="0" applyNumberFormat="1" applyFont="1" applyFill="1" applyBorder="1" applyAlignment="1">
      <alignment horizontal="center" vertical="center" wrapText="1"/>
    </xf>
    <xf numFmtId="2" fontId="25" fillId="3" borderId="4" xfId="0" applyNumberFormat="1" applyFont="1" applyFill="1" applyBorder="1" applyAlignment="1">
      <alignment horizontal="center" vertical="center" wrapText="1"/>
    </xf>
    <xf numFmtId="0" fontId="27" fillId="16" borderId="1" xfId="0" applyFont="1" applyFill="1" applyBorder="1" applyAlignment="1">
      <alignment horizontal="center" vertical="center" wrapText="1"/>
    </xf>
    <xf numFmtId="168" fontId="27" fillId="16" borderId="1" xfId="0" applyNumberFormat="1" applyFont="1" applyFill="1" applyBorder="1" applyAlignment="1">
      <alignment horizontal="center" vertical="center" wrapText="1"/>
    </xf>
    <xf numFmtId="0" fontId="6" fillId="16" borderId="1" xfId="0" applyFont="1" applyFill="1" applyBorder="1" applyAlignment="1">
      <alignment horizontal="center" vertical="center" wrapText="1"/>
    </xf>
    <xf numFmtId="4" fontId="28" fillId="4" borderId="1" xfId="0" applyNumberFormat="1" applyFont="1" applyFill="1" applyBorder="1" applyAlignment="1">
      <alignment horizontal="center" vertical="center" wrapText="1"/>
    </xf>
    <xf numFmtId="2" fontId="25" fillId="16" borderId="18" xfId="0" applyNumberFormat="1" applyFont="1" applyFill="1" applyBorder="1" applyAlignment="1">
      <alignment horizontal="center" vertical="center" wrapText="1"/>
    </xf>
    <xf numFmtId="0" fontId="27" fillId="12" borderId="27" xfId="0" applyFont="1" applyFill="1" applyBorder="1" applyAlignment="1">
      <alignment horizontal="center" vertical="center" wrapText="1"/>
    </xf>
    <xf numFmtId="1" fontId="27" fillId="12" borderId="27" xfId="0" applyNumberFormat="1" applyFont="1" applyFill="1" applyBorder="1" applyAlignment="1">
      <alignment horizontal="center" vertical="center" wrapText="1"/>
    </xf>
    <xf numFmtId="2" fontId="6" fillId="12" borderId="27" xfId="0" applyNumberFormat="1" applyFont="1" applyFill="1" applyBorder="1" applyAlignment="1">
      <alignment horizontal="center" vertical="center" wrapText="1"/>
    </xf>
    <xf numFmtId="2" fontId="25" fillId="7" borderId="6" xfId="0" applyNumberFormat="1" applyFont="1" applyFill="1" applyBorder="1" applyAlignment="1">
      <alignment horizontal="center" vertical="center" wrapText="1"/>
    </xf>
    <xf numFmtId="4" fontId="28" fillId="17" borderId="1" xfId="0" applyNumberFormat="1" applyFont="1" applyFill="1" applyBorder="1" applyAlignment="1">
      <alignment horizontal="center" vertical="center" wrapText="1"/>
    </xf>
    <xf numFmtId="166" fontId="3" fillId="2" borderId="1" xfId="0" applyNumberFormat="1" applyFont="1" applyFill="1" applyBorder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right"/>
    </xf>
    <xf numFmtId="0" fontId="23" fillId="0" borderId="0" xfId="0" applyFont="1" applyAlignment="1">
      <alignment horizontal="center"/>
    </xf>
    <xf numFmtId="2" fontId="23" fillId="0" borderId="0" xfId="0" applyNumberFormat="1" applyFont="1" applyAlignment="1">
      <alignment horizontal="center"/>
    </xf>
    <xf numFmtId="0" fontId="19" fillId="0" borderId="0" xfId="0" applyFont="1" applyAlignment="1">
      <alignment horizontal="center"/>
    </xf>
    <xf numFmtId="0" fontId="23" fillId="0" borderId="0" xfId="0" applyFont="1" applyAlignment="1">
      <alignment horizontal="right"/>
    </xf>
    <xf numFmtId="2" fontId="21" fillId="0" borderId="25" xfId="0" applyNumberFormat="1" applyFont="1" applyBorder="1" applyAlignment="1">
      <alignment horizontal="center" vertical="center"/>
    </xf>
    <xf numFmtId="0" fontId="20" fillId="0" borderId="25" xfId="0" applyFont="1" applyBorder="1" applyAlignment="1">
      <alignment horizontal="center"/>
    </xf>
    <xf numFmtId="4" fontId="20" fillId="0" borderId="25" xfId="0" applyNumberFormat="1" applyFont="1" applyBorder="1" applyAlignment="1">
      <alignment horizontal="center" vertical="center"/>
    </xf>
    <xf numFmtId="2" fontId="21" fillId="0" borderId="1" xfId="0" applyNumberFormat="1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center" vertical="center"/>
    </xf>
    <xf numFmtId="166" fontId="20" fillId="16" borderId="9" xfId="0" applyNumberFormat="1" applyFont="1" applyFill="1" applyBorder="1" applyAlignment="1">
      <alignment horizontal="left"/>
    </xf>
    <xf numFmtId="0" fontId="0" fillId="16" borderId="10" xfId="0" applyFill="1" applyBorder="1" applyAlignment="1">
      <alignment wrapText="1"/>
    </xf>
    <xf numFmtId="0" fontId="19" fillId="3" borderId="37" xfId="0" applyFont="1" applyFill="1" applyBorder="1" applyAlignment="1">
      <alignment horizontal="center"/>
    </xf>
    <xf numFmtId="2" fontId="19" fillId="3" borderId="37" xfId="0" applyNumberFormat="1" applyFont="1" applyFill="1" applyBorder="1" applyAlignment="1">
      <alignment horizontal="center"/>
    </xf>
    <xf numFmtId="2" fontId="19" fillId="7" borderId="38" xfId="0" applyNumberFormat="1" applyFont="1" applyFill="1" applyBorder="1" applyAlignment="1">
      <alignment horizontal="center"/>
    </xf>
    <xf numFmtId="0" fontId="19" fillId="7" borderId="22" xfId="0" applyFont="1" applyFill="1" applyBorder="1" applyAlignment="1">
      <alignment horizontal="center"/>
    </xf>
    <xf numFmtId="0" fontId="19" fillId="16" borderId="22" xfId="0" applyFont="1" applyFill="1" applyBorder="1" applyAlignment="1">
      <alignment horizontal="center"/>
    </xf>
    <xf numFmtId="2" fontId="19" fillId="16" borderId="37" xfId="0" applyNumberFormat="1" applyFont="1" applyFill="1" applyBorder="1" applyAlignment="1">
      <alignment horizontal="center"/>
    </xf>
    <xf numFmtId="2" fontId="19" fillId="16" borderId="23" xfId="0" applyNumberFormat="1" applyFont="1" applyFill="1" applyBorder="1" applyAlignment="1">
      <alignment horizontal="right" wrapText="1"/>
    </xf>
    <xf numFmtId="2" fontId="19" fillId="0" borderId="0" xfId="0" applyNumberFormat="1" applyFont="1" applyAlignment="1">
      <alignment horizontal="center"/>
    </xf>
    <xf numFmtId="2" fontId="19" fillId="0" borderId="0" xfId="0" applyNumberFormat="1" applyFont="1" applyAlignment="1">
      <alignment horizontal="right" wrapText="1"/>
    </xf>
    <xf numFmtId="14" fontId="0" fillId="16" borderId="10" xfId="0" applyNumberFormat="1" applyFill="1" applyBorder="1" applyAlignment="1">
      <alignment horizontal="center"/>
    </xf>
    <xf numFmtId="14" fontId="0" fillId="0" borderId="0" xfId="0" applyNumberFormat="1" applyAlignment="1">
      <alignment horizontal="center"/>
    </xf>
    <xf numFmtId="166" fontId="3" fillId="2" borderId="3" xfId="0" applyNumberFormat="1" applyFont="1" applyFill="1" applyBorder="1"/>
    <xf numFmtId="0" fontId="3" fillId="2" borderId="26" xfId="0" applyFont="1" applyFill="1" applyBorder="1" applyAlignment="1">
      <alignment horizontal="center"/>
    </xf>
    <xf numFmtId="0" fontId="3" fillId="2" borderId="26" xfId="0" applyFont="1" applyFill="1" applyBorder="1" applyAlignment="1">
      <alignment wrapText="1"/>
    </xf>
    <xf numFmtId="2" fontId="3" fillId="2" borderId="26" xfId="0" applyNumberFormat="1" applyFont="1" applyFill="1" applyBorder="1" applyAlignment="1">
      <alignment horizontal="center"/>
    </xf>
    <xf numFmtId="0" fontId="3" fillId="2" borderId="4" xfId="0" applyFont="1" applyFill="1" applyBorder="1" applyAlignment="1">
      <alignment horizontal="right"/>
    </xf>
    <xf numFmtId="4" fontId="20" fillId="0" borderId="39" xfId="0" applyNumberFormat="1" applyFont="1" applyBorder="1" applyAlignment="1">
      <alignment horizontal="right"/>
    </xf>
    <xf numFmtId="4" fontId="20" fillId="0" borderId="18" xfId="0" applyNumberFormat="1" applyFont="1" applyBorder="1" applyAlignment="1">
      <alignment horizontal="right"/>
    </xf>
    <xf numFmtId="2" fontId="20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right"/>
    </xf>
    <xf numFmtId="2" fontId="0" fillId="0" borderId="2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right"/>
    </xf>
    <xf numFmtId="0" fontId="0" fillId="0" borderId="0" xfId="0" applyAlignment="1">
      <alignment horizontal="center" vertical="center"/>
    </xf>
    <xf numFmtId="49" fontId="21" fillId="0" borderId="25" xfId="0" applyNumberFormat="1" applyFont="1" applyBorder="1" applyAlignment="1">
      <alignment horizontal="center" vertical="center"/>
    </xf>
    <xf numFmtId="49" fontId="21" fillId="0" borderId="1" xfId="0" applyNumberFormat="1" applyFont="1" applyBorder="1" applyAlignment="1">
      <alignment horizontal="center" vertical="center"/>
    </xf>
    <xf numFmtId="0" fontId="17" fillId="13" borderId="1" xfId="0" applyFont="1" applyFill="1" applyBorder="1" applyAlignment="1">
      <alignment horizontal="center" wrapText="1"/>
    </xf>
    <xf numFmtId="0" fontId="22" fillId="0" borderId="25" xfId="0" applyFont="1" applyBorder="1" applyAlignment="1">
      <alignment horizontal="center" vertical="center"/>
    </xf>
    <xf numFmtId="14" fontId="2" fillId="18" borderId="1" xfId="0" applyNumberFormat="1" applyFont="1" applyFill="1" applyBorder="1" applyAlignment="1">
      <alignment horizontal="left" vertical="center"/>
    </xf>
    <xf numFmtId="166" fontId="3" fillId="2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66" fontId="20" fillId="16" borderId="11" xfId="0" applyNumberFormat="1" applyFont="1" applyFill="1" applyBorder="1" applyAlignment="1">
      <alignment horizontal="left"/>
    </xf>
    <xf numFmtId="14" fontId="0" fillId="16" borderId="42" xfId="0" applyNumberFormat="1" applyFill="1" applyBorder="1" applyAlignment="1">
      <alignment horizontal="left"/>
    </xf>
    <xf numFmtId="0" fontId="0" fillId="16" borderId="42" xfId="0" applyFill="1" applyBorder="1" applyAlignment="1">
      <alignment wrapText="1"/>
    </xf>
    <xf numFmtId="0" fontId="0" fillId="16" borderId="42" xfId="0" applyFill="1" applyBorder="1"/>
    <xf numFmtId="0" fontId="9" fillId="7" borderId="11" xfId="0" applyFont="1" applyFill="1" applyBorder="1" applyAlignment="1">
      <alignment horizontal="center"/>
    </xf>
    <xf numFmtId="0" fontId="9" fillId="7" borderId="43" xfId="0" applyFont="1" applyFill="1" applyBorder="1" applyAlignment="1">
      <alignment horizontal="center"/>
    </xf>
    <xf numFmtId="0" fontId="9" fillId="16" borderId="43" xfId="0" applyFont="1" applyFill="1" applyBorder="1" applyAlignment="1">
      <alignment horizontal="center"/>
    </xf>
    <xf numFmtId="2" fontId="9" fillId="16" borderId="2" xfId="0" applyNumberFormat="1" applyFont="1" applyFill="1" applyBorder="1" applyAlignment="1">
      <alignment horizontal="center"/>
    </xf>
    <xf numFmtId="2" fontId="9" fillId="16" borderId="2" xfId="0" applyNumberFormat="1" applyFont="1" applyFill="1" applyBorder="1" applyAlignment="1">
      <alignment horizontal="right" wrapText="1"/>
    </xf>
    <xf numFmtId="166" fontId="20" fillId="0" borderId="42" xfId="0" applyNumberFormat="1" applyFont="1" applyBorder="1" applyAlignment="1">
      <alignment horizontal="left"/>
    </xf>
    <xf numFmtId="14" fontId="0" fillId="0" borderId="42" xfId="0" applyNumberFormat="1" applyBorder="1" applyAlignment="1">
      <alignment horizontal="left"/>
    </xf>
    <xf numFmtId="0" fontId="0" fillId="0" borderId="42" xfId="0" applyBorder="1" applyAlignment="1">
      <alignment wrapText="1"/>
    </xf>
    <xf numFmtId="0" fontId="0" fillId="0" borderId="42" xfId="0" applyBorder="1"/>
    <xf numFmtId="0" fontId="9" fillId="0" borderId="42" xfId="0" applyFont="1" applyBorder="1" applyAlignment="1">
      <alignment horizontal="center"/>
    </xf>
    <xf numFmtId="2" fontId="9" fillId="0" borderId="42" xfId="0" applyNumberFormat="1" applyFont="1" applyBorder="1" applyAlignment="1">
      <alignment horizontal="center"/>
    </xf>
    <xf numFmtId="167" fontId="9" fillId="0" borderId="42" xfId="0" applyNumberFormat="1" applyFont="1" applyBorder="1" applyAlignment="1">
      <alignment horizontal="center"/>
    </xf>
    <xf numFmtId="167" fontId="9" fillId="0" borderId="42" xfId="0" applyNumberFormat="1" applyFont="1" applyBorder="1" applyAlignment="1">
      <alignment horizontal="right" wrapText="1"/>
    </xf>
    <xf numFmtId="0" fontId="25" fillId="0" borderId="1" xfId="0" applyFont="1" applyBorder="1" applyAlignment="1">
      <alignment horizontal="center" vertical="center"/>
    </xf>
    <xf numFmtId="0" fontId="26" fillId="8" borderId="28" xfId="0" applyFont="1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25" fillId="3" borderId="31" xfId="0" applyFont="1" applyFill="1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25" fillId="16" borderId="24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5" fillId="7" borderId="33" xfId="0" applyFont="1" applyFill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28" xfId="0" applyBorder="1"/>
    <xf numFmtId="0" fontId="0" fillId="0" borderId="15" xfId="0" applyBorder="1"/>
    <xf numFmtId="0" fontId="0" fillId="0" borderId="0" xfId="0"/>
    <xf numFmtId="0" fontId="0" fillId="0" borderId="29" xfId="0" applyBorder="1"/>
    <xf numFmtId="0" fontId="0" fillId="0" borderId="9" xfId="0" applyBorder="1"/>
    <xf numFmtId="0" fontId="0" fillId="0" borderId="10" xfId="0" applyBorder="1"/>
    <xf numFmtId="0" fontId="0" fillId="0" borderId="30" xfId="0" applyBorder="1"/>
    <xf numFmtId="0" fontId="13" fillId="8" borderId="12" xfId="0" applyFont="1" applyFill="1" applyBorder="1" applyAlignment="1">
      <alignment horizontal="center" vertical="center" wrapText="1"/>
    </xf>
    <xf numFmtId="0" fontId="13" fillId="8" borderId="16" xfId="0" applyFont="1" applyFill="1" applyBorder="1" applyAlignment="1">
      <alignment horizontal="center" vertical="center" wrapText="1"/>
    </xf>
    <xf numFmtId="0" fontId="13" fillId="8" borderId="21" xfId="0" applyFont="1" applyFill="1" applyBorder="1" applyAlignment="1">
      <alignment horizontal="center" vertical="center" wrapText="1"/>
    </xf>
    <xf numFmtId="166" fontId="25" fillId="0" borderId="41" xfId="0" applyNumberFormat="1" applyFont="1" applyBorder="1" applyAlignment="1">
      <alignment horizontal="left" vertical="center"/>
    </xf>
    <xf numFmtId="0" fontId="25" fillId="0" borderId="41" xfId="0" applyFont="1" applyBorder="1" applyAlignment="1">
      <alignment vertical="center"/>
    </xf>
    <xf numFmtId="14" fontId="22" fillId="0" borderId="1" xfId="0" applyNumberFormat="1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14" fontId="21" fillId="0" borderId="1" xfId="0" applyNumberFormat="1" applyFont="1" applyBorder="1" applyAlignment="1">
      <alignment horizontal="left" vertical="center"/>
    </xf>
    <xf numFmtId="0" fontId="20" fillId="0" borderId="1" xfId="0" applyFont="1" applyBorder="1" applyAlignment="1">
      <alignment vertical="center"/>
    </xf>
    <xf numFmtId="49" fontId="21" fillId="0" borderId="1" xfId="0" applyNumberFormat="1" applyFont="1" applyBorder="1" applyAlignment="1">
      <alignment horizontal="center" vertical="center"/>
    </xf>
    <xf numFmtId="0" fontId="26" fillId="8" borderId="35" xfId="0" applyFont="1" applyFill="1" applyBorder="1" applyAlignment="1">
      <alignment horizontal="center" vertical="center" wrapText="1"/>
    </xf>
    <xf numFmtId="0" fontId="26" fillId="8" borderId="29" xfId="0" applyFont="1" applyFill="1" applyBorder="1" applyAlignment="1">
      <alignment horizontal="center" vertical="center" wrapText="1"/>
    </xf>
    <xf numFmtId="0" fontId="26" fillId="8" borderId="36" xfId="0" applyFont="1" applyFill="1" applyBorder="1" applyAlignment="1">
      <alignment horizontal="center" vertical="center" wrapText="1"/>
    </xf>
    <xf numFmtId="0" fontId="25" fillId="3" borderId="26" xfId="0" applyFont="1" applyFill="1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25" fillId="16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5" fillId="7" borderId="27" xfId="0" applyFont="1" applyFill="1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166" fontId="25" fillId="0" borderId="40" xfId="0" applyNumberFormat="1" applyFont="1" applyBorder="1" applyAlignment="1">
      <alignment horizontal="left" vertical="center"/>
    </xf>
    <xf numFmtId="14" fontId="22" fillId="0" borderId="25" xfId="0" applyNumberFormat="1" applyFont="1" applyBorder="1" applyAlignment="1">
      <alignment horizontal="center" vertical="center"/>
    </xf>
    <xf numFmtId="14" fontId="21" fillId="0" borderId="25" xfId="0" applyNumberFormat="1" applyFont="1" applyBorder="1" applyAlignment="1">
      <alignment horizontal="left" vertical="center"/>
    </xf>
    <xf numFmtId="49" fontId="21" fillId="0" borderId="25" xfId="0" applyNumberFormat="1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1">
    <cellStyle name="Normal" xfId="0" builtinId="0"/>
  </cellStyles>
  <dxfs count="21"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00FF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FFFF00"/>
      <color rgb="FF00CC00"/>
      <color rgb="FFCCCC00"/>
      <color rgb="FFCC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FTR - 'Month' 2025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'FTR - Chart'!$C$4</c:f>
              <c:strCache>
                <c:ptCount val="1"/>
                <c:pt idx="0">
                  <c:v>Day Points: Profit / Loss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val>
            <c:numRef>
              <c:f>'FTR - Chart'!$C$5:$C$36</c:f>
              <c:numCache>
                <c:formatCode>0.00</c:formatCode>
                <c:ptCount val="3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</c:numCache>
            </c:numRef>
          </c:val>
          <c:smooth val="0"/>
          <c:extLst xmlns:mc="http://schemas.openxmlformats.org/markup-compatibility/2006" xmlns:c14="http://schemas.microsoft.com/office/drawing/2007/8/2/chart" xmlns:c16="http://schemas.microsoft.com/office/drawing/2014/chart">
            <c:ext xmlns:c16="http://schemas.microsoft.com/office/drawing/2014/chart" uri="{C3380CC4-5D6E-409C-BE32-E72D297353CC}">
              <c16:uniqueId val="{00000000-2BCE-4850-A1C9-4FE42D81416F}"/>
            </c:ext>
          </c:extLst>
        </c:ser>
        <c:ser>
          <c:idx val="1"/>
          <c:order val="1"/>
          <c:tx>
            <c:strRef>
              <c:f>'FTR - Chart'!$D$4</c:f>
              <c:strCache>
                <c:ptCount val="1"/>
                <c:pt idx="0">
                  <c:v>Bank: Acc Points</c:v>
                </c:pt>
              </c:strCache>
            </c:strRef>
          </c:tx>
          <c:spPr>
            <a:ln w="22225" cap="rnd">
              <a:solidFill>
                <a:srgbClr val="00CC00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val>
            <c:numRef>
              <c:f>'FTR - Chart'!$D$5:$D$36</c:f>
              <c:numCache>
                <c:formatCode>0.00</c:formatCode>
                <c:ptCount val="3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</c:numCache>
            </c:numRef>
          </c:val>
          <c:smooth val="0"/>
          <c:extLst xmlns:mc="http://schemas.openxmlformats.org/markup-compatibility/2006" xmlns:c14="http://schemas.microsoft.com/office/drawing/2007/8/2/chart" xmlns:c16="http://schemas.microsoft.com/office/drawing/2014/chart">
            <c:ext xmlns:c16="http://schemas.microsoft.com/office/drawing/2014/chart" uri="{C3380CC4-5D6E-409C-BE32-E72D297353CC}">
              <c16:uniqueId val="{00000001-2BCE-4850-A1C9-4FE42D81416F}"/>
            </c:ext>
          </c:extLst>
        </c:ser>
        <c:ser>
          <c:idx val="2"/>
          <c:order val="2"/>
          <c:tx>
            <c:strRef>
              <c:f>'FTR - Chart'!$E$4</c:f>
              <c:strCache>
                <c:ptCount val="1"/>
              </c:strCache>
            </c:strRef>
          </c:tx>
          <c:spPr>
            <a:ln w="34925" cap="rnd">
              <a:solidFill>
                <a:schemeClr val="accent3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val>
            <c:numRef>
              <c:f>'FTR - Chart'!$E$5:$E$35</c:f>
              <c:numCache>
                <c:formatCode>General</c:formatCode>
                <c:ptCount val="31"/>
              </c:numCache>
            </c:numRef>
          </c:val>
          <c:smooth val="0"/>
          <c:extLst xmlns:mc="http://schemas.openxmlformats.org/markup-compatibility/2006" xmlns:c14="http://schemas.microsoft.com/office/drawing/2007/8/2/chart" xmlns:c16="http://schemas.microsoft.com/office/drawing/2014/chart">
            <c:ext xmlns:c16="http://schemas.microsoft.com/office/drawing/2014/chart" uri="{C3380CC4-5D6E-409C-BE32-E72D297353CC}">
              <c16:uniqueId val="{00000003-2BCE-4850-A1C9-4FE42D8141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98699608"/>
        <c:axId val="598698296"/>
      </c:lineChart>
      <c:catAx>
        <c:axId val="5986996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8698296"/>
        <c:crosses val="autoZero"/>
        <c:auto val="0"/>
        <c:lblAlgn val="ctr"/>
        <c:lblOffset val="100"/>
        <c:noMultiLvlLbl val="0"/>
      </c:catAx>
      <c:valAx>
        <c:axId val="598698296"/>
        <c:scaling>
          <c:orientation val="minMax"/>
          <c:min val="-5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8699608"/>
        <c:crossesAt val="1"/>
        <c:crossBetween val="between"/>
        <c:majorUnit val="5"/>
        <c:minorUnit val="1"/>
      </c:valAx>
      <c:spPr>
        <a:noFill/>
        <a:ln>
          <a:noFill/>
        </a:ln>
        <a:effectLst/>
      </c:spPr>
    </c:plotArea>
    <c:legend>
      <c:legendPos val="b"/>
      <c:legendEntry>
        <c:idx val="2"/>
        <c:delete val="1"/>
      </c:legendEntry>
      <c:layout>
        <c:manualLayout>
          <c:xMode val="edge"/>
          <c:yMode val="edge"/>
          <c:x val="0.2358290071785191"/>
          <c:y val="8.3024802272583617E-2"/>
          <c:w val="0.59887776646215751"/>
          <c:h val="5.548743419873923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PGX5 - 'Month' 2025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'PGX5 - CHART'!$C$4</c:f>
              <c:strCache>
                <c:ptCount val="1"/>
                <c:pt idx="0">
                  <c:v>Profit / Loss (£)</c:v>
                </c:pt>
              </c:strCache>
            </c:strRef>
          </c:tx>
          <c:spPr>
            <a:ln w="34925" cap="rnd">
              <a:solidFill>
                <a:schemeClr val="accent1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cat>
            <c:numRef>
              <c:f>'PGX5 - CHART'!$B$5:$B$35</c:f>
              <c:numCache>
                <c:formatCode>0</c:formatCode>
                <c:ptCount val="3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</c:numCache>
            </c:numRef>
          </c:cat>
          <c:val>
            <c:numRef>
              <c:f>'PGX5 - CHART'!$C$5:$C$35</c:f>
              <c:numCache>
                <c:formatCode>0.00</c:formatCode>
                <c:ptCount val="31"/>
                <c:pt idx="0">
                  <c:v>0</c:v>
                </c:pt>
                <c:pt idx="1">
                  <c:v>-60.606060606060609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</c:numCache>
            </c:numRef>
          </c:val>
          <c:smooth val="0"/>
          <c:extLst xmlns:mc="http://schemas.openxmlformats.org/markup-compatibility/2006" xmlns:c14="http://schemas.microsoft.com/office/drawing/2007/8/2/chart" xmlns:c16="http://schemas.microsoft.com/office/drawing/2014/chart">
            <c:ext xmlns:c16="http://schemas.microsoft.com/office/drawing/2014/chart" uri="{C3380CC4-5D6E-409C-BE32-E72D297353CC}">
              <c16:uniqueId val="{00000000-A019-4EC2-987F-F97537DC0EE5}"/>
            </c:ext>
          </c:extLst>
        </c:ser>
        <c:ser>
          <c:idx val="1"/>
          <c:order val="1"/>
          <c:tx>
            <c:strRef>
              <c:f>'PGX5 - CHART'!$D$4</c:f>
              <c:strCache>
                <c:ptCount val="1"/>
                <c:pt idx="0">
                  <c:v>Acc Bank (£)</c:v>
                </c:pt>
              </c:strCache>
            </c:strRef>
          </c:tx>
          <c:spPr>
            <a:ln w="34925" cap="rnd">
              <a:solidFill>
                <a:schemeClr val="accent2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cat>
            <c:numRef>
              <c:f>'PGX5 - CHART'!$B$5:$B$35</c:f>
              <c:numCache>
                <c:formatCode>0</c:formatCode>
                <c:ptCount val="3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</c:numCache>
            </c:numRef>
          </c:cat>
          <c:val>
            <c:numRef>
              <c:f>'PGX5 - CHART'!$D$5:$D$35</c:f>
              <c:numCache>
                <c:formatCode>0.00</c:formatCode>
                <c:ptCount val="31"/>
                <c:pt idx="0">
                  <c:v>0</c:v>
                </c:pt>
                <c:pt idx="1">
                  <c:v>-60.606060606060609</c:v>
                </c:pt>
                <c:pt idx="2">
                  <c:v>-60.606060606060609</c:v>
                </c:pt>
                <c:pt idx="3">
                  <c:v>-60.606060606060609</c:v>
                </c:pt>
                <c:pt idx="4">
                  <c:v>-60.606060606060609</c:v>
                </c:pt>
                <c:pt idx="5">
                  <c:v>-60.606060606060609</c:v>
                </c:pt>
                <c:pt idx="6">
                  <c:v>-60.606060606060609</c:v>
                </c:pt>
                <c:pt idx="7">
                  <c:v>-60.606060606060609</c:v>
                </c:pt>
                <c:pt idx="8">
                  <c:v>-60.606060606060609</c:v>
                </c:pt>
                <c:pt idx="9">
                  <c:v>-60.606060606060609</c:v>
                </c:pt>
                <c:pt idx="10">
                  <c:v>-60.606060606060609</c:v>
                </c:pt>
                <c:pt idx="11">
                  <c:v>-60.606060606060609</c:v>
                </c:pt>
                <c:pt idx="12">
                  <c:v>-60.606060606060609</c:v>
                </c:pt>
                <c:pt idx="13">
                  <c:v>-60.606060606060609</c:v>
                </c:pt>
                <c:pt idx="14">
                  <c:v>-60.606060606060609</c:v>
                </c:pt>
                <c:pt idx="15">
                  <c:v>-60.606060606060609</c:v>
                </c:pt>
                <c:pt idx="16">
                  <c:v>-60.606060606060609</c:v>
                </c:pt>
                <c:pt idx="17">
                  <c:v>-60.606060606060609</c:v>
                </c:pt>
                <c:pt idx="18">
                  <c:v>-60.606060606060609</c:v>
                </c:pt>
                <c:pt idx="19">
                  <c:v>-60.606060606060609</c:v>
                </c:pt>
                <c:pt idx="20">
                  <c:v>-60.606060606060609</c:v>
                </c:pt>
                <c:pt idx="21">
                  <c:v>-60.606060606060609</c:v>
                </c:pt>
                <c:pt idx="22">
                  <c:v>-60.606060606060609</c:v>
                </c:pt>
                <c:pt idx="23">
                  <c:v>-60.606060606060609</c:v>
                </c:pt>
                <c:pt idx="24">
                  <c:v>-60.606060606060609</c:v>
                </c:pt>
                <c:pt idx="25">
                  <c:v>-60.606060606060609</c:v>
                </c:pt>
                <c:pt idx="26">
                  <c:v>-60.606060606060609</c:v>
                </c:pt>
                <c:pt idx="27">
                  <c:v>-60.606060606060609</c:v>
                </c:pt>
                <c:pt idx="28">
                  <c:v>-60.606060606060609</c:v>
                </c:pt>
                <c:pt idx="29">
                  <c:v>-60.606060606060609</c:v>
                </c:pt>
                <c:pt idx="30">
                  <c:v>-60.606060606060609</c:v>
                </c:pt>
              </c:numCache>
            </c:numRef>
          </c:val>
          <c:smooth val="0"/>
          <c:extLst xmlns:mc="http://schemas.openxmlformats.org/markup-compatibility/2006" xmlns:c14="http://schemas.microsoft.com/office/drawing/2007/8/2/chart" xmlns:c16="http://schemas.microsoft.com/office/drawing/2014/chart">
            <c:ext xmlns:c16="http://schemas.microsoft.com/office/drawing/2014/chart" uri="{C3380CC4-5D6E-409C-BE32-E72D297353CC}">
              <c16:uniqueId val="{00000001-A019-4EC2-987F-F97537DC0E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7754408"/>
        <c:axId val="677754736"/>
      </c:lineChart>
      <c:catAx>
        <c:axId val="677754408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7754736"/>
        <c:crosses val="autoZero"/>
        <c:auto val="1"/>
        <c:lblAlgn val="ctr"/>
        <c:lblOffset val="100"/>
        <c:noMultiLvlLbl val="0"/>
      </c:catAx>
      <c:valAx>
        <c:axId val="677754736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,##0.0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7754408"/>
        <c:crosses val="autoZero"/>
        <c:crossBetween val="between"/>
        <c:majorUnit val="100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894083652387488"/>
          <c:y val="0.11034452198830347"/>
          <c:w val="0.42117879019772708"/>
          <c:h val="6.089349902784183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PR0-XCS</a:t>
            </a:r>
            <a:r>
              <a:rPr lang="en-US" baseline="0"/>
              <a:t> - 'Month' 2025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'PXCS - CHART'!$C$4</c:f>
              <c:strCache>
                <c:ptCount val="1"/>
                <c:pt idx="0">
                  <c:v>Day Points: Profit / Loss</c:v>
                </c:pt>
              </c:strCache>
            </c:strRef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cat>
            <c:numRef>
              <c:f>'PXCS - CHART'!$B$5:$B$35</c:f>
              <c:numCache>
                <c:formatCode>0</c:formatCode>
                <c:ptCount val="3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</c:numCache>
            </c:numRef>
          </c:cat>
          <c:val>
            <c:numRef>
              <c:f>'PXCS - CHART'!$C$5:$C$35</c:f>
              <c:numCache>
                <c:formatCode>0.00</c:formatCode>
                <c:ptCount val="3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</c:numCache>
            </c:numRef>
          </c:val>
          <c:smooth val="0"/>
          <c:extLst xmlns:mc="http://schemas.openxmlformats.org/markup-compatibility/2006" xmlns:c14="http://schemas.microsoft.com/office/drawing/2007/8/2/chart" xmlns:c16="http://schemas.microsoft.com/office/drawing/2014/chart">
            <c:ext xmlns:c16="http://schemas.microsoft.com/office/drawing/2014/chart" uri="{C3380CC4-5D6E-409C-BE32-E72D297353CC}">
              <c16:uniqueId val="{00000000-8E47-4275-A2AC-60BA5D23CDF7}"/>
            </c:ext>
          </c:extLst>
        </c:ser>
        <c:ser>
          <c:idx val="1"/>
          <c:order val="1"/>
          <c:tx>
            <c:strRef>
              <c:f>'PXCS - CHART'!$D$4</c:f>
              <c:strCache>
                <c:ptCount val="1"/>
                <c:pt idx="0">
                  <c:v>Bank: Total Points</c:v>
                </c:pt>
              </c:strCache>
            </c:strRef>
          </c:tx>
          <c:spPr>
            <a:ln w="22225" cap="rnd">
              <a:solidFill>
                <a:srgbClr val="00CC00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cat>
            <c:numRef>
              <c:f>'PXCS - CHART'!$B$5:$B$35</c:f>
              <c:numCache>
                <c:formatCode>0</c:formatCode>
                <c:ptCount val="3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</c:numCache>
            </c:numRef>
          </c:cat>
          <c:val>
            <c:numRef>
              <c:f>'PXCS - CHART'!$D$5:$D$35</c:f>
              <c:numCache>
                <c:formatCode>0.00</c:formatCode>
                <c:ptCount val="3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</c:numCache>
            </c:numRef>
          </c:val>
          <c:smooth val="0"/>
          <c:extLst xmlns:mc="http://schemas.openxmlformats.org/markup-compatibility/2006" xmlns:c14="http://schemas.microsoft.com/office/drawing/2007/8/2/chart" xmlns:c16="http://schemas.microsoft.com/office/drawing/2014/chart">
            <c:ext xmlns:c16="http://schemas.microsoft.com/office/drawing/2014/chart" uri="{C3380CC4-5D6E-409C-BE32-E72D297353CC}">
              <c16:uniqueId val="{00000001-8E47-4275-A2AC-60BA5D23CD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2084408"/>
        <c:axId val="672081456"/>
      </c:lineChart>
      <c:catAx>
        <c:axId val="672084408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2081456"/>
        <c:crosses val="autoZero"/>
        <c:auto val="1"/>
        <c:lblAlgn val="ctr"/>
        <c:lblOffset val="100"/>
        <c:noMultiLvlLbl val="0"/>
      </c:catAx>
      <c:valAx>
        <c:axId val="672081456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2084408"/>
        <c:crosses val="autoZero"/>
        <c:crossBetween val="between"/>
        <c:majorUnit val="5"/>
      </c:valAx>
      <c:spPr>
        <a:noFill/>
        <a:ln>
          <a:noFill/>
        </a:ln>
        <a:effectLst/>
      </c:spPr>
    </c:plotArea>
    <c:legend>
      <c:legendPos val="t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76200</xdr:colOff>
      <xdr:row>1</xdr:row>
      <xdr:rowOff>38100</xdr:rowOff>
    </xdr:from>
    <xdr:to>
      <xdr:col>5</xdr:col>
      <xdr:colOff>1352550</xdr:colOff>
      <xdr:row>3</xdr:row>
      <xdr:rowOff>333375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52550" y="133350"/>
          <a:ext cx="3600450" cy="105727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1</xdr:row>
      <xdr:rowOff>19049</xdr:rowOff>
    </xdr:from>
    <xdr:to>
      <xdr:col>2</xdr:col>
      <xdr:colOff>828674</xdr:colOff>
      <xdr:row>3</xdr:row>
      <xdr:rowOff>371474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52400" y="114299"/>
          <a:ext cx="1104899" cy="11144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276225</xdr:colOff>
      <xdr:row>2</xdr:row>
      <xdr:rowOff>185737</xdr:rowOff>
    </xdr:from>
    <xdr:to>
      <xdr:col>14</xdr:col>
      <xdr:colOff>219075</xdr:colOff>
      <xdr:row>22</xdr:row>
      <xdr:rowOff>161925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23808</xdr:colOff>
      <xdr:row>1</xdr:row>
      <xdr:rowOff>142878</xdr:rowOff>
    </xdr:from>
    <xdr:to>
      <xdr:col>11</xdr:col>
      <xdr:colOff>647699</xdr:colOff>
      <xdr:row>4</xdr:row>
      <xdr:rowOff>95253</xdr:rowOff>
    </xdr:to>
    <xdr:sp macro="" textlink="">
      <xdr:nvSpPr>
        <xdr:cNvPr id="4" name="Bent Arrow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 rot="5400000">
          <a:off x="8598691" y="-164305"/>
          <a:ext cx="1019175" cy="2033591"/>
        </a:xfrm>
        <a:prstGeom prst="bentArrow">
          <a:avLst>
            <a:gd name="adj1" fmla="val 25000"/>
            <a:gd name="adj2" fmla="val 25746"/>
            <a:gd name="adj3" fmla="val 25000"/>
            <a:gd name="adj4" fmla="val 43750"/>
          </a:avLst>
        </a:prstGeom>
        <a:gradFill flip="none" rotWithShape="1">
          <a:gsLst>
            <a:gs pos="91000">
              <a:srgbClr val="00CC00">
                <a:alpha val="78000"/>
              </a:srgbClr>
            </a:gs>
            <a:gs pos="0">
              <a:srgbClr val="FFFF00"/>
            </a:gs>
            <a:gs pos="56000">
              <a:schemeClr val="accent4">
                <a:lumMod val="30000"/>
                <a:lumOff val="70000"/>
              </a:schemeClr>
            </a:gs>
          </a:gsLst>
          <a:lin ang="5400000" scaled="1"/>
          <a:tileRect/>
        </a:gra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1</xdr:col>
      <xdr:colOff>66675</xdr:colOff>
      <xdr:row>1</xdr:row>
      <xdr:rowOff>57150</xdr:rowOff>
    </xdr:from>
    <xdr:to>
      <xdr:col>2</xdr:col>
      <xdr:colOff>694796</xdr:colOff>
      <xdr:row>3</xdr:row>
      <xdr:rowOff>219075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" y="152400"/>
          <a:ext cx="1015471" cy="962025"/>
        </a:xfrm>
        <a:prstGeom prst="rect">
          <a:avLst/>
        </a:prstGeom>
      </xdr:spPr>
    </xdr:pic>
    <xdr:clientData/>
  </xdr:twoCellAnchor>
  <xdr:twoCellAnchor editAs="oneCell">
    <xdr:from>
      <xdr:col>2</xdr:col>
      <xdr:colOff>800100</xdr:colOff>
      <xdr:row>1</xdr:row>
      <xdr:rowOff>19051</xdr:rowOff>
    </xdr:from>
    <xdr:to>
      <xdr:col>5</xdr:col>
      <xdr:colOff>857250</xdr:colOff>
      <xdr:row>3</xdr:row>
      <xdr:rowOff>247650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76350" y="114301"/>
          <a:ext cx="3676650" cy="102869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304799</xdr:colOff>
      <xdr:row>3</xdr:row>
      <xdr:rowOff>52386</xdr:rowOff>
    </xdr:from>
    <xdr:to>
      <xdr:col>13</xdr:col>
      <xdr:colOff>190500</xdr:colOff>
      <xdr:row>21</xdr:row>
      <xdr:rowOff>66675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</xdr:row>
      <xdr:rowOff>57150</xdr:rowOff>
    </xdr:from>
    <xdr:to>
      <xdr:col>2</xdr:col>
      <xdr:colOff>209550</xdr:colOff>
      <xdr:row>3</xdr:row>
      <xdr:rowOff>333375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180975"/>
          <a:ext cx="1038225" cy="1038225"/>
        </a:xfrm>
        <a:prstGeom prst="rect">
          <a:avLst/>
        </a:prstGeom>
      </xdr:spPr>
    </xdr:pic>
    <xdr:clientData/>
  </xdr:twoCellAnchor>
  <xdr:twoCellAnchor editAs="oneCell">
    <xdr:from>
      <xdr:col>2</xdr:col>
      <xdr:colOff>323850</xdr:colOff>
      <xdr:row>1</xdr:row>
      <xdr:rowOff>28575</xdr:rowOff>
    </xdr:from>
    <xdr:to>
      <xdr:col>4</xdr:col>
      <xdr:colOff>1038225</xdr:colOff>
      <xdr:row>3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04925" y="152400"/>
          <a:ext cx="3200400" cy="105727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352424</xdr:colOff>
      <xdr:row>3</xdr:row>
      <xdr:rowOff>0</xdr:rowOff>
    </xdr:from>
    <xdr:to>
      <xdr:col>14</xdr:col>
      <xdr:colOff>438149</xdr:colOff>
      <xdr:row>21</xdr:row>
      <xdr:rowOff>76200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64"/>
  <sheetViews>
    <sheetView showGridLines="0" tabSelected="1" workbookViewId="0">
      <pane ySplit="6" topLeftCell="A7" activePane="bottomLeft" state="frozen"/>
      <selection pane="bottomLeft" activeCell="I4" sqref="I4"/>
    </sheetView>
  </sheetViews>
  <sheetFormatPr defaultRowHeight="15" x14ac:dyDescent="0.25"/>
  <cols>
    <col min="1" max="1" width="2.85546875" customWidth="1"/>
    <col min="2" max="2" width="5" style="10" customWidth="1"/>
    <col min="3" max="3" width="13.85546875" customWidth="1"/>
    <col min="4" max="4" width="14.85546875" style="63" customWidth="1"/>
    <col min="5" max="5" width="20" style="64" customWidth="1"/>
    <col min="6" max="6" width="22" style="59" customWidth="1"/>
    <col min="7" max="7" width="20.140625" customWidth="1"/>
    <col min="8" max="8" width="16.42578125" bestFit="1" customWidth="1"/>
    <col min="9" max="9" width="11.140625" style="65" customWidth="1"/>
    <col min="10" max="10" width="12" style="65" bestFit="1" customWidth="1"/>
    <col min="11" max="11" width="11.5703125" customWidth="1"/>
    <col min="12" max="12" width="11.42578125" style="66" customWidth="1"/>
    <col min="13" max="13" width="11.42578125" style="65" bestFit="1" customWidth="1"/>
    <col min="14" max="14" width="12.42578125" style="65" customWidth="1"/>
    <col min="15" max="15" width="12" style="67" customWidth="1"/>
  </cols>
  <sheetData>
    <row r="1" spans="2:15" ht="11.25" customHeight="1" thickBot="1" x14ac:dyDescent="0.3"/>
    <row r="2" spans="2:15" ht="30" customHeight="1" x14ac:dyDescent="0.25">
      <c r="B2" s="158"/>
      <c r="C2" s="159"/>
      <c r="D2" s="159"/>
      <c r="E2" s="159"/>
      <c r="F2" s="160"/>
      <c r="G2" s="149" t="s">
        <v>30</v>
      </c>
      <c r="H2" s="72" t="s">
        <v>31</v>
      </c>
      <c r="I2" s="73">
        <v>100</v>
      </c>
      <c r="J2" s="72" t="s">
        <v>39</v>
      </c>
      <c r="K2" s="73">
        <f>N38+I2</f>
        <v>100</v>
      </c>
      <c r="L2" s="152" t="s">
        <v>33</v>
      </c>
      <c r="M2" s="153"/>
      <c r="N2" s="74">
        <f>I38</f>
        <v>0</v>
      </c>
    </row>
    <row r="3" spans="2:15" ht="30" customHeight="1" x14ac:dyDescent="0.25">
      <c r="B3" s="161"/>
      <c r="C3" s="162"/>
      <c r="D3" s="162"/>
      <c r="E3" s="162"/>
      <c r="F3" s="163"/>
      <c r="G3" s="150"/>
      <c r="H3" s="75" t="s">
        <v>16</v>
      </c>
      <c r="I3" s="76">
        <v>45998</v>
      </c>
      <c r="J3" s="77" t="s">
        <v>34</v>
      </c>
      <c r="K3" s="84">
        <f>K2-I2</f>
        <v>0</v>
      </c>
      <c r="L3" s="154" t="s">
        <v>28</v>
      </c>
      <c r="M3" s="155"/>
      <c r="N3" s="79" t="e">
        <f>K3/N2*100</f>
        <v>#DIV/0!</v>
      </c>
    </row>
    <row r="4" spans="2:15" ht="30" customHeight="1" thickBot="1" x14ac:dyDescent="0.3">
      <c r="B4" s="164"/>
      <c r="C4" s="165"/>
      <c r="D4" s="165"/>
      <c r="E4" s="165"/>
      <c r="F4" s="166"/>
      <c r="G4" s="151"/>
      <c r="H4" s="80" t="s">
        <v>35</v>
      </c>
      <c r="I4" s="81">
        <f ca="1">TODAY()-I3+1</f>
        <v>1</v>
      </c>
      <c r="J4" s="80" t="s">
        <v>36</v>
      </c>
      <c r="K4" s="82">
        <f>K3/I2*100</f>
        <v>0</v>
      </c>
      <c r="L4" s="156" t="s">
        <v>29</v>
      </c>
      <c r="M4" s="157"/>
      <c r="N4" s="83">
        <f>K3/I2*100</f>
        <v>0</v>
      </c>
    </row>
    <row r="5" spans="2:15" ht="7.5" customHeight="1" x14ac:dyDescent="0.25">
      <c r="K5" s="69"/>
      <c r="L5" s="68"/>
      <c r="M5" s="70"/>
      <c r="N5" s="71"/>
      <c r="O5" s="71"/>
    </row>
    <row r="6" spans="2:15" ht="15.75" x14ac:dyDescent="0.25">
      <c r="B6" s="129" t="s">
        <v>0</v>
      </c>
      <c r="C6" s="85" t="s">
        <v>1</v>
      </c>
      <c r="D6" s="7" t="s">
        <v>44</v>
      </c>
      <c r="E6" s="86" t="s">
        <v>2</v>
      </c>
      <c r="F6" s="7" t="s">
        <v>3</v>
      </c>
      <c r="G6" s="7" t="s">
        <v>4</v>
      </c>
      <c r="H6" s="12" t="s">
        <v>5</v>
      </c>
      <c r="I6" s="12" t="s">
        <v>20</v>
      </c>
      <c r="J6" s="12" t="s">
        <v>22</v>
      </c>
      <c r="K6" s="12" t="s">
        <v>23</v>
      </c>
      <c r="L6" s="12" t="s">
        <v>24</v>
      </c>
      <c r="M6" s="12" t="s">
        <v>25</v>
      </c>
      <c r="N6" s="87" t="s">
        <v>21</v>
      </c>
      <c r="O6"/>
    </row>
    <row r="7" spans="2:15" x14ac:dyDescent="0.25">
      <c r="B7" s="130">
        <v>1</v>
      </c>
      <c r="C7" s="48">
        <f>I3</f>
        <v>45998</v>
      </c>
      <c r="D7" s="13"/>
      <c r="E7" s="13"/>
      <c r="F7" s="1"/>
      <c r="G7" s="49"/>
      <c r="H7" s="117"/>
      <c r="I7" s="50"/>
      <c r="J7" s="6"/>
      <c r="K7" s="51"/>
      <c r="L7" s="3">
        <f t="shared" ref="L7:L19" si="0">IF(K7="w",(H7-1)*I7,-I7)</f>
        <v>0</v>
      </c>
      <c r="M7" s="119">
        <f t="shared" ref="M7:M19" si="1">IF(K7="w",(L7/100*2),0)</f>
        <v>0</v>
      </c>
      <c r="N7" s="120">
        <f t="shared" ref="N7:N19" si="2">L7-M7</f>
        <v>0</v>
      </c>
      <c r="O7"/>
    </row>
    <row r="8" spans="2:15" x14ac:dyDescent="0.25">
      <c r="B8" s="130">
        <v>2</v>
      </c>
      <c r="C8" s="56">
        <f t="shared" ref="C8" si="3">C7+1</f>
        <v>45999</v>
      </c>
      <c r="D8" s="13"/>
      <c r="E8" s="13"/>
      <c r="F8" s="1"/>
      <c r="G8" s="52"/>
      <c r="H8" s="118"/>
      <c r="I8" s="53"/>
      <c r="J8" s="57"/>
      <c r="K8" s="54"/>
      <c r="L8" s="3">
        <f t="shared" ref="L8:L9" si="4">IF(K8="w",(H8-1)*I8,-I8)</f>
        <v>0</v>
      </c>
      <c r="M8" s="119">
        <f t="shared" ref="M8:M9" si="5">IF(K8="w",(L8/100*2),0)</f>
        <v>0</v>
      </c>
      <c r="N8" s="120">
        <f t="shared" ref="N8:N9" si="6">L8-M8</f>
        <v>0</v>
      </c>
      <c r="O8"/>
    </row>
    <row r="9" spans="2:15" x14ac:dyDescent="0.25">
      <c r="B9" s="130">
        <v>3</v>
      </c>
      <c r="C9" s="48">
        <f>C8+1</f>
        <v>46000</v>
      </c>
      <c r="D9" s="13"/>
      <c r="E9" s="13"/>
      <c r="F9" s="1"/>
      <c r="G9" s="52"/>
      <c r="H9" s="118"/>
      <c r="I9" s="50"/>
      <c r="J9" s="6"/>
      <c r="K9" s="51"/>
      <c r="L9" s="3">
        <f t="shared" si="4"/>
        <v>0</v>
      </c>
      <c r="M9" s="119">
        <f t="shared" si="5"/>
        <v>0</v>
      </c>
      <c r="N9" s="120">
        <f t="shared" si="6"/>
        <v>0</v>
      </c>
      <c r="O9"/>
    </row>
    <row r="10" spans="2:15" x14ac:dyDescent="0.25">
      <c r="B10" s="130">
        <v>4</v>
      </c>
      <c r="C10" s="48">
        <f>C9+1</f>
        <v>46001</v>
      </c>
      <c r="D10" s="13"/>
      <c r="E10" s="13"/>
      <c r="F10" s="1"/>
      <c r="G10" s="49"/>
      <c r="H10" s="118"/>
      <c r="I10" s="50"/>
      <c r="J10" s="6"/>
      <c r="K10" s="51"/>
      <c r="L10" s="3">
        <f t="shared" si="0"/>
        <v>0</v>
      </c>
      <c r="M10" s="119">
        <f t="shared" si="1"/>
        <v>0</v>
      </c>
      <c r="N10" s="120">
        <f t="shared" si="2"/>
        <v>0</v>
      </c>
      <c r="O10"/>
    </row>
    <row r="11" spans="2:15" x14ac:dyDescent="0.25">
      <c r="B11" s="130">
        <v>5</v>
      </c>
      <c r="C11" s="48">
        <f t="shared" ref="C11:C37" si="7">C10+1</f>
        <v>46002</v>
      </c>
      <c r="D11" s="13"/>
      <c r="E11" s="13"/>
      <c r="F11" s="1"/>
      <c r="G11" s="52"/>
      <c r="H11" s="118"/>
      <c r="I11" s="50"/>
      <c r="J11" s="6"/>
      <c r="K11" s="51"/>
      <c r="L11" s="3">
        <f t="shared" si="0"/>
        <v>0</v>
      </c>
      <c r="M11" s="119">
        <f t="shared" si="1"/>
        <v>0</v>
      </c>
      <c r="N11" s="120">
        <f t="shared" si="2"/>
        <v>0</v>
      </c>
      <c r="O11"/>
    </row>
    <row r="12" spans="2:15" x14ac:dyDescent="0.25">
      <c r="B12" s="130">
        <v>6</v>
      </c>
      <c r="C12" s="48">
        <f t="shared" si="7"/>
        <v>46003</v>
      </c>
      <c r="D12" s="13"/>
      <c r="E12" s="13"/>
      <c r="F12" s="1"/>
      <c r="G12" s="52"/>
      <c r="H12" s="118"/>
      <c r="I12" s="50"/>
      <c r="J12" s="6"/>
      <c r="K12" s="51"/>
      <c r="L12" s="3">
        <f t="shared" si="0"/>
        <v>0</v>
      </c>
      <c r="M12" s="119">
        <f t="shared" si="1"/>
        <v>0</v>
      </c>
      <c r="N12" s="120">
        <f t="shared" si="2"/>
        <v>0</v>
      </c>
      <c r="O12"/>
    </row>
    <row r="13" spans="2:15" x14ac:dyDescent="0.25">
      <c r="B13" s="130">
        <v>7</v>
      </c>
      <c r="C13" s="48">
        <f t="shared" si="7"/>
        <v>46004</v>
      </c>
      <c r="D13" s="13"/>
      <c r="E13" s="13"/>
      <c r="F13" s="1"/>
      <c r="G13" s="49"/>
      <c r="H13" s="117"/>
      <c r="I13" s="50"/>
      <c r="J13" s="6"/>
      <c r="K13" s="51"/>
      <c r="L13" s="3">
        <f t="shared" si="0"/>
        <v>0</v>
      </c>
      <c r="M13" s="119">
        <f t="shared" si="1"/>
        <v>0</v>
      </c>
      <c r="N13" s="120">
        <f t="shared" si="2"/>
        <v>0</v>
      </c>
      <c r="O13"/>
    </row>
    <row r="14" spans="2:15" x14ac:dyDescent="0.25">
      <c r="B14" s="130">
        <v>8</v>
      </c>
      <c r="C14" s="48">
        <f t="shared" si="7"/>
        <v>46005</v>
      </c>
      <c r="D14" s="13"/>
      <c r="E14" s="13"/>
      <c r="F14" s="1"/>
      <c r="G14" s="49"/>
      <c r="H14" s="117"/>
      <c r="I14" s="50"/>
      <c r="J14" s="6"/>
      <c r="K14" s="51"/>
      <c r="L14" s="3">
        <f t="shared" si="0"/>
        <v>0</v>
      </c>
      <c r="M14" s="119">
        <f t="shared" si="1"/>
        <v>0</v>
      </c>
      <c r="N14" s="120">
        <f t="shared" si="2"/>
        <v>0</v>
      </c>
      <c r="O14"/>
    </row>
    <row r="15" spans="2:15" x14ac:dyDescent="0.25">
      <c r="B15" s="130">
        <v>9</v>
      </c>
      <c r="C15" s="56">
        <f t="shared" si="7"/>
        <v>46006</v>
      </c>
      <c r="D15" s="13"/>
      <c r="E15" s="13"/>
      <c r="F15" s="1"/>
      <c r="G15" s="52"/>
      <c r="H15" s="118"/>
      <c r="I15" s="50"/>
      <c r="J15" s="6"/>
      <c r="K15" s="51"/>
      <c r="L15" s="55">
        <f t="shared" si="0"/>
        <v>0</v>
      </c>
      <c r="M15" s="121">
        <f t="shared" si="1"/>
        <v>0</v>
      </c>
      <c r="N15" s="122">
        <f t="shared" si="2"/>
        <v>0</v>
      </c>
      <c r="O15"/>
    </row>
    <row r="16" spans="2:15" x14ac:dyDescent="0.25">
      <c r="B16" s="130">
        <v>10</v>
      </c>
      <c r="C16" s="56">
        <f t="shared" si="7"/>
        <v>46007</v>
      </c>
      <c r="D16" s="13"/>
      <c r="E16" s="13"/>
      <c r="F16" s="1"/>
      <c r="G16" s="52"/>
      <c r="H16" s="118"/>
      <c r="I16" s="53"/>
      <c r="J16" s="57"/>
      <c r="K16" s="54"/>
      <c r="L16" s="55">
        <v>0</v>
      </c>
      <c r="M16" s="121">
        <f t="shared" si="1"/>
        <v>0</v>
      </c>
      <c r="N16" s="122">
        <f t="shared" si="2"/>
        <v>0</v>
      </c>
      <c r="O16"/>
    </row>
    <row r="17" spans="2:15" x14ac:dyDescent="0.25">
      <c r="B17" s="130">
        <v>11</v>
      </c>
      <c r="C17" s="56">
        <f t="shared" si="7"/>
        <v>46008</v>
      </c>
      <c r="D17" s="13"/>
      <c r="E17" s="13"/>
      <c r="F17" s="1"/>
      <c r="G17" s="52"/>
      <c r="H17" s="118"/>
      <c r="I17" s="53"/>
      <c r="J17" s="57"/>
      <c r="K17" s="54"/>
      <c r="L17" s="55">
        <f t="shared" si="0"/>
        <v>0</v>
      </c>
      <c r="M17" s="121">
        <f t="shared" si="1"/>
        <v>0</v>
      </c>
      <c r="N17" s="122">
        <f t="shared" si="2"/>
        <v>0</v>
      </c>
      <c r="O17"/>
    </row>
    <row r="18" spans="2:15" x14ac:dyDescent="0.25">
      <c r="B18" s="130">
        <v>12</v>
      </c>
      <c r="C18" s="56">
        <f t="shared" si="7"/>
        <v>46009</v>
      </c>
      <c r="D18" s="13"/>
      <c r="E18" s="13"/>
      <c r="F18" s="1"/>
      <c r="G18" s="52"/>
      <c r="H18" s="118"/>
      <c r="I18" s="53"/>
      <c r="J18" s="57"/>
      <c r="K18" s="54"/>
      <c r="L18" s="55">
        <f t="shared" si="0"/>
        <v>0</v>
      </c>
      <c r="M18" s="121">
        <f t="shared" si="1"/>
        <v>0</v>
      </c>
      <c r="N18" s="122">
        <f t="shared" si="2"/>
        <v>0</v>
      </c>
      <c r="O18"/>
    </row>
    <row r="19" spans="2:15" x14ac:dyDescent="0.25">
      <c r="B19" s="130">
        <v>13</v>
      </c>
      <c r="C19" s="56">
        <f t="shared" si="7"/>
        <v>46010</v>
      </c>
      <c r="D19" s="13"/>
      <c r="E19" s="13"/>
      <c r="F19" s="1"/>
      <c r="G19" s="52"/>
      <c r="H19" s="118"/>
      <c r="I19" s="53"/>
      <c r="J19" s="57"/>
      <c r="K19" s="54"/>
      <c r="L19" s="55">
        <f t="shared" si="0"/>
        <v>0</v>
      </c>
      <c r="M19" s="121">
        <f t="shared" si="1"/>
        <v>0</v>
      </c>
      <c r="N19" s="122">
        <f t="shared" si="2"/>
        <v>0</v>
      </c>
      <c r="O19"/>
    </row>
    <row r="20" spans="2:15" x14ac:dyDescent="0.25">
      <c r="B20" s="130">
        <v>14</v>
      </c>
      <c r="C20" s="56">
        <f t="shared" si="7"/>
        <v>46011</v>
      </c>
      <c r="D20" s="13"/>
      <c r="E20" s="13"/>
      <c r="F20" s="1"/>
      <c r="G20" s="52"/>
      <c r="H20" s="118"/>
      <c r="I20" s="53"/>
      <c r="J20" s="57"/>
      <c r="K20" s="54"/>
      <c r="L20" s="55">
        <f t="shared" ref="L20:L36" si="8">IF(K20="w",(H20-1)*I20,-I20)</f>
        <v>0</v>
      </c>
      <c r="M20" s="121">
        <f t="shared" ref="M20:M36" si="9">IF(K20="w",(L20/100*2),0)</f>
        <v>0</v>
      </c>
      <c r="N20" s="122">
        <f t="shared" ref="N20:N36" si="10">L20-M20</f>
        <v>0</v>
      </c>
      <c r="O20"/>
    </row>
    <row r="21" spans="2:15" x14ac:dyDescent="0.25">
      <c r="B21" s="130">
        <v>15</v>
      </c>
      <c r="C21" s="56">
        <f t="shared" si="7"/>
        <v>46012</v>
      </c>
      <c r="D21" s="13"/>
      <c r="E21" s="13"/>
      <c r="F21" s="1"/>
      <c r="G21" s="52"/>
      <c r="H21" s="118"/>
      <c r="I21" s="53"/>
      <c r="J21" s="57"/>
      <c r="K21" s="54"/>
      <c r="L21" s="55">
        <f t="shared" si="8"/>
        <v>0</v>
      </c>
      <c r="M21" s="121">
        <f t="shared" si="9"/>
        <v>0</v>
      </c>
      <c r="N21" s="122">
        <f t="shared" si="10"/>
        <v>0</v>
      </c>
      <c r="O21"/>
    </row>
    <row r="22" spans="2:15" x14ac:dyDescent="0.25">
      <c r="B22" s="130">
        <v>16</v>
      </c>
      <c r="C22" s="56">
        <f t="shared" si="7"/>
        <v>46013</v>
      </c>
      <c r="D22" s="13"/>
      <c r="E22" s="13"/>
      <c r="F22" s="1"/>
      <c r="G22" s="52"/>
      <c r="H22" s="118"/>
      <c r="I22" s="53"/>
      <c r="J22" s="57"/>
      <c r="K22" s="54"/>
      <c r="L22" s="55">
        <f t="shared" si="8"/>
        <v>0</v>
      </c>
      <c r="M22" s="121">
        <f t="shared" si="9"/>
        <v>0</v>
      </c>
      <c r="N22" s="122">
        <f t="shared" si="10"/>
        <v>0</v>
      </c>
      <c r="O22"/>
    </row>
    <row r="23" spans="2:15" x14ac:dyDescent="0.25">
      <c r="B23" s="130">
        <v>17</v>
      </c>
      <c r="C23" s="56">
        <f t="shared" si="7"/>
        <v>46014</v>
      </c>
      <c r="D23" s="13"/>
      <c r="E23" s="13"/>
      <c r="F23" s="1"/>
      <c r="G23" s="52"/>
      <c r="H23" s="118"/>
      <c r="I23" s="53"/>
      <c r="J23" s="57"/>
      <c r="K23" s="54"/>
      <c r="L23" s="55">
        <f t="shared" si="8"/>
        <v>0</v>
      </c>
      <c r="M23" s="121">
        <f t="shared" si="9"/>
        <v>0</v>
      </c>
      <c r="N23" s="122">
        <f t="shared" si="10"/>
        <v>0</v>
      </c>
      <c r="O23"/>
    </row>
    <row r="24" spans="2:15" x14ac:dyDescent="0.25">
      <c r="B24" s="130">
        <v>18</v>
      </c>
      <c r="C24" s="56">
        <f t="shared" si="7"/>
        <v>46015</v>
      </c>
      <c r="D24" s="13"/>
      <c r="E24" s="13"/>
      <c r="F24" s="1"/>
      <c r="G24" s="52"/>
      <c r="H24" s="118"/>
      <c r="I24" s="53"/>
      <c r="J24" s="57"/>
      <c r="K24" s="54"/>
      <c r="L24" s="55">
        <f t="shared" si="8"/>
        <v>0</v>
      </c>
      <c r="M24" s="121">
        <f t="shared" si="9"/>
        <v>0</v>
      </c>
      <c r="N24" s="122">
        <f t="shared" si="10"/>
        <v>0</v>
      </c>
      <c r="O24"/>
    </row>
    <row r="25" spans="2:15" x14ac:dyDescent="0.25">
      <c r="B25" s="130">
        <v>19</v>
      </c>
      <c r="C25" s="56">
        <f t="shared" si="7"/>
        <v>46016</v>
      </c>
      <c r="D25" s="13"/>
      <c r="E25" s="13"/>
      <c r="F25" s="1"/>
      <c r="G25" s="52"/>
      <c r="H25" s="118"/>
      <c r="I25" s="53"/>
      <c r="J25" s="57"/>
      <c r="K25" s="54"/>
      <c r="L25" s="55">
        <f t="shared" si="8"/>
        <v>0</v>
      </c>
      <c r="M25" s="121">
        <f t="shared" si="9"/>
        <v>0</v>
      </c>
      <c r="N25" s="122">
        <f t="shared" si="10"/>
        <v>0</v>
      </c>
      <c r="O25"/>
    </row>
    <row r="26" spans="2:15" x14ac:dyDescent="0.25">
      <c r="B26" s="130">
        <v>20</v>
      </c>
      <c r="C26" s="56">
        <f t="shared" si="7"/>
        <v>46017</v>
      </c>
      <c r="D26" s="13"/>
      <c r="E26" s="13"/>
      <c r="F26" s="1"/>
      <c r="G26" s="52"/>
      <c r="H26" s="118"/>
      <c r="I26" s="53"/>
      <c r="J26" s="57"/>
      <c r="K26" s="54"/>
      <c r="L26" s="55">
        <f t="shared" si="8"/>
        <v>0</v>
      </c>
      <c r="M26" s="121">
        <f t="shared" si="9"/>
        <v>0</v>
      </c>
      <c r="N26" s="122">
        <f t="shared" si="10"/>
        <v>0</v>
      </c>
      <c r="O26"/>
    </row>
    <row r="27" spans="2:15" x14ac:dyDescent="0.25">
      <c r="B27" s="130">
        <v>21</v>
      </c>
      <c r="C27" s="56">
        <f t="shared" si="7"/>
        <v>46018</v>
      </c>
      <c r="D27" s="13"/>
      <c r="E27" s="13"/>
      <c r="F27" s="1"/>
      <c r="G27" s="52"/>
      <c r="H27" s="118"/>
      <c r="I27" s="53"/>
      <c r="J27" s="57"/>
      <c r="K27" s="54"/>
      <c r="L27" s="55">
        <f t="shared" si="8"/>
        <v>0</v>
      </c>
      <c r="M27" s="121">
        <f t="shared" si="9"/>
        <v>0</v>
      </c>
      <c r="N27" s="122">
        <f t="shared" si="10"/>
        <v>0</v>
      </c>
      <c r="O27"/>
    </row>
    <row r="28" spans="2:15" x14ac:dyDescent="0.25">
      <c r="B28" s="130">
        <v>22</v>
      </c>
      <c r="C28" s="56">
        <f t="shared" si="7"/>
        <v>46019</v>
      </c>
      <c r="D28" s="13"/>
      <c r="E28" s="13"/>
      <c r="F28" s="1"/>
      <c r="G28" s="52"/>
      <c r="H28" s="118"/>
      <c r="I28" s="53"/>
      <c r="J28" s="57"/>
      <c r="K28" s="54"/>
      <c r="L28" s="55">
        <f t="shared" si="8"/>
        <v>0</v>
      </c>
      <c r="M28" s="121">
        <f t="shared" si="9"/>
        <v>0</v>
      </c>
      <c r="N28" s="122">
        <f t="shared" si="10"/>
        <v>0</v>
      </c>
      <c r="O28"/>
    </row>
    <row r="29" spans="2:15" x14ac:dyDescent="0.25">
      <c r="B29" s="130">
        <v>23</v>
      </c>
      <c r="C29" s="56">
        <f t="shared" si="7"/>
        <v>46020</v>
      </c>
      <c r="D29" s="13"/>
      <c r="E29" s="13"/>
      <c r="F29" s="1"/>
      <c r="G29" s="52"/>
      <c r="H29" s="118"/>
      <c r="I29" s="53"/>
      <c r="J29" s="57"/>
      <c r="K29" s="54"/>
      <c r="L29" s="55">
        <f t="shared" si="8"/>
        <v>0</v>
      </c>
      <c r="M29" s="121">
        <f t="shared" si="9"/>
        <v>0</v>
      </c>
      <c r="N29" s="122">
        <f t="shared" si="10"/>
        <v>0</v>
      </c>
      <c r="O29"/>
    </row>
    <row r="30" spans="2:15" x14ac:dyDescent="0.25">
      <c r="B30" s="130">
        <v>24</v>
      </c>
      <c r="C30" s="56">
        <f t="shared" si="7"/>
        <v>46021</v>
      </c>
      <c r="D30" s="13"/>
      <c r="E30" s="13"/>
      <c r="F30" s="1"/>
      <c r="G30" s="52"/>
      <c r="H30" s="118"/>
      <c r="I30" s="53"/>
      <c r="J30" s="57"/>
      <c r="K30" s="54"/>
      <c r="L30" s="55">
        <f t="shared" si="8"/>
        <v>0</v>
      </c>
      <c r="M30" s="121">
        <f t="shared" si="9"/>
        <v>0</v>
      </c>
      <c r="N30" s="122">
        <f t="shared" si="10"/>
        <v>0</v>
      </c>
      <c r="O30"/>
    </row>
    <row r="31" spans="2:15" x14ac:dyDescent="0.25">
      <c r="B31" s="130">
        <v>25</v>
      </c>
      <c r="C31" s="56">
        <f t="shared" si="7"/>
        <v>46022</v>
      </c>
      <c r="D31" s="13"/>
      <c r="E31" s="13"/>
      <c r="F31" s="1"/>
      <c r="G31" s="52"/>
      <c r="H31" s="118"/>
      <c r="I31" s="53"/>
      <c r="J31" s="57"/>
      <c r="K31" s="54"/>
      <c r="L31" s="55">
        <f t="shared" si="8"/>
        <v>0</v>
      </c>
      <c r="M31" s="121">
        <f t="shared" si="9"/>
        <v>0</v>
      </c>
      <c r="N31" s="122">
        <f t="shared" si="10"/>
        <v>0</v>
      </c>
      <c r="O31"/>
    </row>
    <row r="32" spans="2:15" x14ac:dyDescent="0.25">
      <c r="B32" s="130">
        <v>26</v>
      </c>
      <c r="C32" s="56">
        <f t="shared" si="7"/>
        <v>46023</v>
      </c>
      <c r="D32" s="13"/>
      <c r="E32" s="13"/>
      <c r="F32" s="1"/>
      <c r="G32" s="52"/>
      <c r="H32" s="118"/>
      <c r="I32" s="53"/>
      <c r="J32" s="57"/>
      <c r="K32" s="54"/>
      <c r="L32" s="55">
        <f t="shared" si="8"/>
        <v>0</v>
      </c>
      <c r="M32" s="121">
        <f t="shared" si="9"/>
        <v>0</v>
      </c>
      <c r="N32" s="122">
        <f t="shared" si="10"/>
        <v>0</v>
      </c>
      <c r="O32"/>
    </row>
    <row r="33" spans="2:15" x14ac:dyDescent="0.25">
      <c r="B33" s="130">
        <v>27</v>
      </c>
      <c r="C33" s="56">
        <f t="shared" si="7"/>
        <v>46024</v>
      </c>
      <c r="D33" s="13"/>
      <c r="E33" s="13"/>
      <c r="F33" s="1"/>
      <c r="G33" s="52"/>
      <c r="H33" s="118"/>
      <c r="I33" s="53"/>
      <c r="J33" s="57"/>
      <c r="K33" s="54"/>
      <c r="L33" s="55">
        <f t="shared" si="8"/>
        <v>0</v>
      </c>
      <c r="M33" s="121">
        <f t="shared" si="9"/>
        <v>0</v>
      </c>
      <c r="N33" s="122">
        <f t="shared" si="10"/>
        <v>0</v>
      </c>
      <c r="O33"/>
    </row>
    <row r="34" spans="2:15" x14ac:dyDescent="0.25">
      <c r="B34" s="130">
        <v>28</v>
      </c>
      <c r="C34" s="56">
        <f t="shared" si="7"/>
        <v>46025</v>
      </c>
      <c r="D34" s="13"/>
      <c r="E34" s="13"/>
      <c r="F34" s="1"/>
      <c r="G34" s="52"/>
      <c r="H34" s="118"/>
      <c r="I34" s="53"/>
      <c r="J34" s="57"/>
      <c r="K34" s="54"/>
      <c r="L34" s="55">
        <f t="shared" si="8"/>
        <v>0</v>
      </c>
      <c r="M34" s="121">
        <f t="shared" si="9"/>
        <v>0</v>
      </c>
      <c r="N34" s="122">
        <f t="shared" si="10"/>
        <v>0</v>
      </c>
      <c r="O34"/>
    </row>
    <row r="35" spans="2:15" x14ac:dyDescent="0.25">
      <c r="B35" s="130">
        <v>29</v>
      </c>
      <c r="C35" s="56">
        <f t="shared" si="7"/>
        <v>46026</v>
      </c>
      <c r="D35" s="13"/>
      <c r="E35" s="13"/>
      <c r="F35" s="1"/>
      <c r="G35" s="52"/>
      <c r="H35" s="118"/>
      <c r="I35" s="53"/>
      <c r="J35" s="57"/>
      <c r="K35" s="54"/>
      <c r="L35" s="55">
        <f t="shared" si="8"/>
        <v>0</v>
      </c>
      <c r="M35" s="121">
        <f t="shared" si="9"/>
        <v>0</v>
      </c>
      <c r="N35" s="122">
        <f t="shared" si="10"/>
        <v>0</v>
      </c>
      <c r="O35"/>
    </row>
    <row r="36" spans="2:15" x14ac:dyDescent="0.25">
      <c r="B36" s="130">
        <v>30</v>
      </c>
      <c r="C36" s="56">
        <f t="shared" si="7"/>
        <v>46027</v>
      </c>
      <c r="D36" s="13"/>
      <c r="E36" s="13"/>
      <c r="F36" s="1"/>
      <c r="G36" s="52"/>
      <c r="H36" s="118"/>
      <c r="I36" s="53"/>
      <c r="J36" s="57"/>
      <c r="K36" s="54"/>
      <c r="L36" s="55">
        <f t="shared" si="8"/>
        <v>0</v>
      </c>
      <c r="M36" s="121">
        <f t="shared" si="9"/>
        <v>0</v>
      </c>
      <c r="N36" s="122">
        <f t="shared" si="10"/>
        <v>0</v>
      </c>
      <c r="O36"/>
    </row>
    <row r="37" spans="2:15" x14ac:dyDescent="0.25">
      <c r="B37" s="130">
        <v>31</v>
      </c>
      <c r="C37" s="56">
        <f t="shared" si="7"/>
        <v>46028</v>
      </c>
      <c r="D37" s="13"/>
      <c r="E37" s="13"/>
      <c r="F37" s="1"/>
      <c r="G37" s="52"/>
      <c r="H37" s="118"/>
      <c r="I37" s="53"/>
      <c r="J37" s="57"/>
      <c r="K37" s="54"/>
      <c r="L37" s="55">
        <f t="shared" ref="L37" si="11">IF(K37="w",(H37-1)*I37,-I37)</f>
        <v>0</v>
      </c>
      <c r="M37" s="121">
        <f t="shared" ref="M37" si="12">IF(K37="w",(L37/100*2),0)</f>
        <v>0</v>
      </c>
      <c r="N37" s="122">
        <f t="shared" ref="N37" si="13">L37-M37</f>
        <v>0</v>
      </c>
      <c r="O37"/>
    </row>
    <row r="38" spans="2:15" x14ac:dyDescent="0.25">
      <c r="C38" s="131"/>
      <c r="D38" s="132"/>
      <c r="E38" s="133"/>
      <c r="F38" s="134"/>
      <c r="G38" s="134"/>
      <c r="H38" s="134"/>
      <c r="I38" s="135">
        <f>SUM(I7:I36)</f>
        <v>0</v>
      </c>
      <c r="J38" s="136" t="s">
        <v>27</v>
      </c>
      <c r="K38" s="137" t="s">
        <v>11</v>
      </c>
      <c r="L38" s="138">
        <f>SUM(L7:L36)</f>
        <v>0</v>
      </c>
      <c r="M38" s="138">
        <f>SUM(M7:M36)</f>
        <v>0</v>
      </c>
      <c r="N38" s="139">
        <f>L38-M38</f>
        <v>0</v>
      </c>
      <c r="O38"/>
    </row>
    <row r="39" spans="2:15" x14ac:dyDescent="0.25">
      <c r="C39" s="140"/>
      <c r="D39" s="141"/>
      <c r="E39" s="142"/>
      <c r="F39" s="143"/>
      <c r="G39" s="144"/>
      <c r="H39" s="145"/>
      <c r="I39" s="144"/>
      <c r="J39" s="144"/>
      <c r="K39" s="144"/>
      <c r="L39" s="145"/>
      <c r="M39" s="146"/>
      <c r="N39" s="147"/>
      <c r="O39"/>
    </row>
    <row r="40" spans="2:15" ht="8.25" customHeight="1" x14ac:dyDescent="0.25">
      <c r="C40" s="63"/>
      <c r="D40" s="64"/>
      <c r="E40" s="59"/>
      <c r="F40"/>
      <c r="H40" s="65"/>
      <c r="J40"/>
      <c r="K40" s="66"/>
      <c r="L40" s="65"/>
      <c r="N40" s="67"/>
      <c r="O40"/>
    </row>
    <row r="41" spans="2:15" x14ac:dyDescent="0.25">
      <c r="C41" s="63"/>
      <c r="D41" s="64"/>
      <c r="E41" s="59"/>
      <c r="F41"/>
      <c r="H41" s="65"/>
      <c r="J41"/>
      <c r="K41" s="66"/>
      <c r="L41" s="65"/>
      <c r="N41" s="67"/>
      <c r="O41"/>
    </row>
    <row r="42" spans="2:15" x14ac:dyDescent="0.25">
      <c r="C42" s="63"/>
      <c r="D42" s="64"/>
      <c r="E42" s="59"/>
      <c r="F42"/>
      <c r="H42" s="65"/>
      <c r="J42"/>
      <c r="K42" s="66"/>
      <c r="L42" s="65"/>
      <c r="N42" s="67"/>
      <c r="O42"/>
    </row>
    <row r="43" spans="2:15" x14ac:dyDescent="0.25">
      <c r="C43" s="63"/>
      <c r="D43" s="64"/>
      <c r="E43" s="59"/>
      <c r="F43"/>
      <c r="H43" s="65"/>
      <c r="J43"/>
      <c r="K43" s="66"/>
      <c r="L43" s="65"/>
      <c r="N43" s="67"/>
      <c r="O43"/>
    </row>
    <row r="44" spans="2:15" x14ac:dyDescent="0.25">
      <c r="C44" s="63"/>
      <c r="D44" s="64"/>
      <c r="E44" s="59"/>
      <c r="F44"/>
      <c r="H44" s="65"/>
      <c r="J44"/>
      <c r="K44" s="66"/>
      <c r="L44" s="65"/>
      <c r="N44" s="67"/>
      <c r="O44"/>
    </row>
    <row r="45" spans="2:15" x14ac:dyDescent="0.25">
      <c r="C45" s="63"/>
      <c r="D45" s="64"/>
      <c r="E45" s="59"/>
      <c r="F45"/>
      <c r="H45" s="65"/>
      <c r="J45"/>
      <c r="K45" s="66"/>
      <c r="L45" s="65"/>
      <c r="N45" s="67"/>
      <c r="O45"/>
    </row>
    <row r="46" spans="2:15" x14ac:dyDescent="0.25">
      <c r="C46" s="63"/>
      <c r="D46" s="64"/>
      <c r="E46" s="59"/>
      <c r="H46" s="65"/>
      <c r="J46"/>
      <c r="K46" s="66"/>
      <c r="L46" s="65"/>
      <c r="N46" s="67"/>
      <c r="O46"/>
    </row>
    <row r="47" spans="2:15" x14ac:dyDescent="0.25">
      <c r="C47" s="63"/>
      <c r="D47" s="64"/>
      <c r="E47" s="59"/>
      <c r="F47"/>
      <c r="H47" s="65"/>
      <c r="J47"/>
      <c r="K47" s="66"/>
      <c r="L47" s="65"/>
      <c r="N47" s="67"/>
      <c r="O47"/>
    </row>
    <row r="48" spans="2:15" x14ac:dyDescent="0.25">
      <c r="C48" s="63"/>
      <c r="D48" s="64"/>
      <c r="E48" s="59"/>
      <c r="F48"/>
      <c r="H48" s="65"/>
      <c r="J48"/>
      <c r="K48" s="66"/>
      <c r="L48" s="65"/>
      <c r="N48" s="67"/>
      <c r="O48"/>
    </row>
    <row r="49" spans="3:15" x14ac:dyDescent="0.25">
      <c r="C49" s="63"/>
      <c r="D49" s="64"/>
      <c r="E49" s="59"/>
      <c r="F49"/>
      <c r="H49" s="65"/>
      <c r="J49"/>
      <c r="K49" s="66"/>
      <c r="L49" s="65"/>
      <c r="N49" s="67"/>
      <c r="O49"/>
    </row>
    <row r="50" spans="3:15" x14ac:dyDescent="0.25">
      <c r="C50" s="63"/>
      <c r="D50" s="64"/>
      <c r="E50" s="59"/>
      <c r="F50"/>
      <c r="H50" s="65"/>
      <c r="J50"/>
      <c r="K50" s="66"/>
      <c r="L50" s="65"/>
      <c r="N50" s="67"/>
      <c r="O50"/>
    </row>
    <row r="51" spans="3:15" x14ac:dyDescent="0.25">
      <c r="C51" s="63"/>
      <c r="D51" s="64"/>
      <c r="E51" s="59"/>
      <c r="F51"/>
      <c r="H51" s="65"/>
      <c r="J51"/>
      <c r="K51" s="66"/>
      <c r="L51" s="65"/>
      <c r="N51" s="67"/>
      <c r="O51"/>
    </row>
    <row r="52" spans="3:15" x14ac:dyDescent="0.25">
      <c r="C52" s="63"/>
      <c r="D52" s="64"/>
      <c r="E52" s="59"/>
      <c r="F52"/>
      <c r="H52" s="65"/>
      <c r="J52"/>
      <c r="K52" s="66"/>
      <c r="L52" s="65"/>
      <c r="N52" s="67"/>
      <c r="O52"/>
    </row>
    <row r="53" spans="3:15" x14ac:dyDescent="0.25">
      <c r="C53" s="63"/>
      <c r="D53" s="64"/>
      <c r="E53" s="59"/>
      <c r="F53"/>
      <c r="H53" s="65"/>
      <c r="J53"/>
      <c r="K53" s="66"/>
      <c r="L53" s="65"/>
      <c r="N53" s="67"/>
      <c r="O53"/>
    </row>
    <row r="54" spans="3:15" x14ac:dyDescent="0.25">
      <c r="C54" s="63"/>
      <c r="D54" s="64"/>
      <c r="E54" s="59"/>
      <c r="F54"/>
      <c r="H54" s="65"/>
      <c r="J54"/>
      <c r="K54" s="66"/>
      <c r="L54" s="65"/>
      <c r="N54" s="67"/>
      <c r="O54"/>
    </row>
    <row r="55" spans="3:15" x14ac:dyDescent="0.25">
      <c r="C55" s="63"/>
      <c r="D55" s="64"/>
      <c r="E55" s="59"/>
      <c r="F55"/>
      <c r="H55" s="65"/>
      <c r="J55"/>
      <c r="K55" s="66"/>
      <c r="L55" s="65"/>
      <c r="N55" s="67"/>
      <c r="O55"/>
    </row>
    <row r="56" spans="3:15" x14ac:dyDescent="0.25">
      <c r="C56" s="63"/>
      <c r="D56" s="64"/>
      <c r="E56" s="59"/>
      <c r="F56"/>
      <c r="H56" s="65"/>
      <c r="J56"/>
      <c r="K56" s="66"/>
      <c r="L56" s="65"/>
      <c r="N56" s="67"/>
      <c r="O56"/>
    </row>
    <row r="57" spans="3:15" x14ac:dyDescent="0.25">
      <c r="C57" s="63"/>
      <c r="D57" s="64"/>
      <c r="E57" s="59"/>
      <c r="F57"/>
      <c r="H57" s="65"/>
      <c r="J57"/>
      <c r="K57" s="66"/>
      <c r="L57" s="65"/>
      <c r="N57" s="67"/>
      <c r="O57"/>
    </row>
    <row r="58" spans="3:15" x14ac:dyDescent="0.25">
      <c r="C58" s="63"/>
      <c r="D58" s="64"/>
      <c r="E58" s="59"/>
      <c r="F58"/>
      <c r="H58" s="65"/>
      <c r="J58"/>
      <c r="K58" s="66"/>
      <c r="L58" s="65"/>
      <c r="N58" s="67"/>
      <c r="O58"/>
    </row>
    <row r="59" spans="3:15" x14ac:dyDescent="0.25">
      <c r="C59" s="63"/>
      <c r="D59" s="64"/>
      <c r="E59" s="59"/>
      <c r="F59"/>
      <c r="H59" s="65"/>
      <c r="J59"/>
      <c r="K59" s="66"/>
      <c r="L59" s="65"/>
      <c r="N59" s="67"/>
      <c r="O59"/>
    </row>
    <row r="60" spans="3:15" x14ac:dyDescent="0.25">
      <c r="C60" s="63"/>
      <c r="D60" s="64"/>
      <c r="E60" s="59"/>
      <c r="F60"/>
      <c r="H60" s="65"/>
      <c r="J60"/>
      <c r="K60" s="66"/>
      <c r="L60" s="65"/>
      <c r="N60" s="67"/>
      <c r="O60"/>
    </row>
    <row r="61" spans="3:15" x14ac:dyDescent="0.25">
      <c r="C61" s="63"/>
      <c r="D61" s="64"/>
      <c r="E61" s="59"/>
      <c r="F61"/>
      <c r="H61" s="65"/>
      <c r="J61"/>
      <c r="K61" s="66"/>
      <c r="L61" s="65"/>
      <c r="N61" s="67"/>
      <c r="O61"/>
    </row>
    <row r="62" spans="3:15" x14ac:dyDescent="0.25">
      <c r="C62" s="63"/>
      <c r="D62" s="64"/>
      <c r="E62" s="59"/>
      <c r="F62"/>
      <c r="H62" s="65"/>
      <c r="J62"/>
      <c r="K62" s="66"/>
      <c r="L62" s="65"/>
      <c r="N62" s="67"/>
      <c r="O62"/>
    </row>
    <row r="63" spans="3:15" x14ac:dyDescent="0.25">
      <c r="C63" s="63"/>
      <c r="D63" s="64"/>
      <c r="E63" s="59"/>
      <c r="F63"/>
      <c r="H63" s="65"/>
      <c r="J63"/>
      <c r="K63" s="66"/>
      <c r="L63" s="65"/>
      <c r="N63" s="67"/>
      <c r="O63"/>
    </row>
    <row r="64" spans="3:15" x14ac:dyDescent="0.25">
      <c r="C64" s="63"/>
      <c r="D64" s="64"/>
      <c r="E64" s="59"/>
      <c r="F64"/>
      <c r="H64" s="65"/>
      <c r="J64"/>
      <c r="K64" s="66"/>
      <c r="L64" s="65"/>
      <c r="N64" s="67"/>
      <c r="O64"/>
    </row>
  </sheetData>
  <mergeCells count="5">
    <mergeCell ref="G2:G4"/>
    <mergeCell ref="L2:M2"/>
    <mergeCell ref="L3:M3"/>
    <mergeCell ref="L4:M4"/>
    <mergeCell ref="B2:F4"/>
  </mergeCells>
  <conditionalFormatting sqref="K6:K64">
    <cfRule type="cellIs" dxfId="20" priority="21" operator="equal">
      <formula>"L"</formula>
    </cfRule>
    <cfRule type="cellIs" dxfId="19" priority="22" operator="equal">
      <formula>"D"</formula>
    </cfRule>
    <cfRule type="cellIs" dxfId="18" priority="23" operator="equal">
      <formula>"W"</formula>
    </cfRule>
  </conditionalFormatting>
  <conditionalFormatting sqref="L1 L5 L65:L1048576">
    <cfRule type="cellIs" dxfId="17" priority="168" operator="equal">
      <formula>"L"</formula>
    </cfRule>
    <cfRule type="cellIs" dxfId="16" priority="169" operator="equal">
      <formula>"D"</formula>
    </cfRule>
    <cfRule type="cellIs" dxfId="15" priority="170" operator="equal">
      <formula>"W"</formula>
    </cfRule>
  </conditionalFormatting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36"/>
  <sheetViews>
    <sheetView showGridLines="0" workbookViewId="0">
      <pane ySplit="2" topLeftCell="A3" activePane="bottomLeft" state="frozen"/>
      <selection pane="bottomLeft" activeCell="D5" sqref="D5"/>
    </sheetView>
  </sheetViews>
  <sheetFormatPr defaultRowHeight="15" x14ac:dyDescent="0.25"/>
  <cols>
    <col min="1" max="1" width="3.5703125" customWidth="1"/>
    <col min="3" max="3" width="23" bestFit="1" customWidth="1"/>
    <col min="4" max="4" width="17.85546875" bestFit="1" customWidth="1"/>
  </cols>
  <sheetData>
    <row r="2" spans="2:4" ht="26.25" x14ac:dyDescent="0.4">
      <c r="B2" s="47" t="s">
        <v>45</v>
      </c>
    </row>
    <row r="4" spans="2:4" ht="21" customHeight="1" x14ac:dyDescent="0.25">
      <c r="B4" s="43" t="s">
        <v>0</v>
      </c>
      <c r="C4" s="43" t="s">
        <v>42</v>
      </c>
      <c r="D4" s="43" t="s">
        <v>48</v>
      </c>
    </row>
    <row r="5" spans="2:4" x14ac:dyDescent="0.25">
      <c r="B5" s="46">
        <v>0</v>
      </c>
      <c r="C5" s="44">
        <v>0</v>
      </c>
      <c r="D5" s="45">
        <v>0</v>
      </c>
    </row>
    <row r="6" spans="2:4" x14ac:dyDescent="0.25">
      <c r="B6" s="46">
        <v>1</v>
      </c>
      <c r="C6" s="44">
        <f>'FTR - Results'!N7</f>
        <v>0</v>
      </c>
      <c r="D6" s="45">
        <f>D5+C6</f>
        <v>0</v>
      </c>
    </row>
    <row r="7" spans="2:4" x14ac:dyDescent="0.25">
      <c r="B7" s="46">
        <v>2</v>
      </c>
      <c r="C7" s="44">
        <f>'FTR - Results'!N8</f>
        <v>0</v>
      </c>
      <c r="D7" s="45">
        <f t="shared" ref="D7:D35" si="0">D6+C7</f>
        <v>0</v>
      </c>
    </row>
    <row r="8" spans="2:4" x14ac:dyDescent="0.25">
      <c r="B8" s="46">
        <v>3</v>
      </c>
      <c r="C8" s="44">
        <f>'FTR - Results'!N9</f>
        <v>0</v>
      </c>
      <c r="D8" s="45">
        <f t="shared" si="0"/>
        <v>0</v>
      </c>
    </row>
    <row r="9" spans="2:4" x14ac:dyDescent="0.25">
      <c r="B9" s="46">
        <v>4</v>
      </c>
      <c r="C9" s="44">
        <f>'FTR - Results'!N10</f>
        <v>0</v>
      </c>
      <c r="D9" s="45">
        <f t="shared" si="0"/>
        <v>0</v>
      </c>
    </row>
    <row r="10" spans="2:4" x14ac:dyDescent="0.25">
      <c r="B10" s="46">
        <v>5</v>
      </c>
      <c r="C10" s="44">
        <f>'FTR - Results'!N11</f>
        <v>0</v>
      </c>
      <c r="D10" s="45">
        <f t="shared" si="0"/>
        <v>0</v>
      </c>
    </row>
    <row r="11" spans="2:4" x14ac:dyDescent="0.25">
      <c r="B11" s="46">
        <v>6</v>
      </c>
      <c r="C11" s="44">
        <f>'FTR - Results'!N12</f>
        <v>0</v>
      </c>
      <c r="D11" s="45">
        <f t="shared" si="0"/>
        <v>0</v>
      </c>
    </row>
    <row r="12" spans="2:4" x14ac:dyDescent="0.25">
      <c r="B12" s="46">
        <v>7</v>
      </c>
      <c r="C12" s="44">
        <f>'FTR - Results'!N13</f>
        <v>0</v>
      </c>
      <c r="D12" s="45">
        <f t="shared" si="0"/>
        <v>0</v>
      </c>
    </row>
    <row r="13" spans="2:4" x14ac:dyDescent="0.25">
      <c r="B13" s="46">
        <v>8</v>
      </c>
      <c r="C13" s="44">
        <f>'FTR - Results'!N14</f>
        <v>0</v>
      </c>
      <c r="D13" s="45">
        <f t="shared" si="0"/>
        <v>0</v>
      </c>
    </row>
    <row r="14" spans="2:4" x14ac:dyDescent="0.25">
      <c r="B14" s="46">
        <v>9</v>
      </c>
      <c r="C14" s="44">
        <f>'FTR - Results'!N15</f>
        <v>0</v>
      </c>
      <c r="D14" s="45">
        <f t="shared" si="0"/>
        <v>0</v>
      </c>
    </row>
    <row r="15" spans="2:4" x14ac:dyDescent="0.25">
      <c r="B15" s="46">
        <v>10</v>
      </c>
      <c r="C15" s="44">
        <f>'FTR - Results'!N16</f>
        <v>0</v>
      </c>
      <c r="D15" s="45">
        <f t="shared" si="0"/>
        <v>0</v>
      </c>
    </row>
    <row r="16" spans="2:4" x14ac:dyDescent="0.25">
      <c r="B16" s="46">
        <v>11</v>
      </c>
      <c r="C16" s="44">
        <f>'FTR - Results'!N17</f>
        <v>0</v>
      </c>
      <c r="D16" s="45">
        <f t="shared" si="0"/>
        <v>0</v>
      </c>
    </row>
    <row r="17" spans="2:4" x14ac:dyDescent="0.25">
      <c r="B17" s="46">
        <v>12</v>
      </c>
      <c r="C17" s="44">
        <f>'FTR - Results'!N18</f>
        <v>0</v>
      </c>
      <c r="D17" s="45">
        <f t="shared" si="0"/>
        <v>0</v>
      </c>
    </row>
    <row r="18" spans="2:4" x14ac:dyDescent="0.25">
      <c r="B18" s="46">
        <v>13</v>
      </c>
      <c r="C18" s="44">
        <f>'FTR - Results'!N19</f>
        <v>0</v>
      </c>
      <c r="D18" s="45">
        <f t="shared" si="0"/>
        <v>0</v>
      </c>
    </row>
    <row r="19" spans="2:4" x14ac:dyDescent="0.25">
      <c r="B19" s="46">
        <v>14</v>
      </c>
      <c r="C19" s="44">
        <f>'FTR - Results'!N20</f>
        <v>0</v>
      </c>
      <c r="D19" s="45">
        <f t="shared" si="0"/>
        <v>0</v>
      </c>
    </row>
    <row r="20" spans="2:4" x14ac:dyDescent="0.25">
      <c r="B20" s="46">
        <v>15</v>
      </c>
      <c r="C20" s="44">
        <f>'FTR - Results'!N21</f>
        <v>0</v>
      </c>
      <c r="D20" s="45">
        <f t="shared" si="0"/>
        <v>0</v>
      </c>
    </row>
    <row r="21" spans="2:4" x14ac:dyDescent="0.25">
      <c r="B21" s="46">
        <v>16</v>
      </c>
      <c r="C21" s="44">
        <f>'FTR - Results'!N22</f>
        <v>0</v>
      </c>
      <c r="D21" s="45">
        <f t="shared" si="0"/>
        <v>0</v>
      </c>
    </row>
    <row r="22" spans="2:4" x14ac:dyDescent="0.25">
      <c r="B22" s="46">
        <v>17</v>
      </c>
      <c r="C22" s="44">
        <f>'FTR - Results'!N23</f>
        <v>0</v>
      </c>
      <c r="D22" s="45">
        <f t="shared" si="0"/>
        <v>0</v>
      </c>
    </row>
    <row r="23" spans="2:4" x14ac:dyDescent="0.25">
      <c r="B23" s="46">
        <v>18</v>
      </c>
      <c r="C23" s="44">
        <f>'FTR - Results'!N24</f>
        <v>0</v>
      </c>
      <c r="D23" s="45">
        <f t="shared" si="0"/>
        <v>0</v>
      </c>
    </row>
    <row r="24" spans="2:4" x14ac:dyDescent="0.25">
      <c r="B24" s="46">
        <v>19</v>
      </c>
      <c r="C24" s="44">
        <f>'FTR - Results'!N25</f>
        <v>0</v>
      </c>
      <c r="D24" s="45">
        <f t="shared" si="0"/>
        <v>0</v>
      </c>
    </row>
    <row r="25" spans="2:4" x14ac:dyDescent="0.25">
      <c r="B25" s="46">
        <v>20</v>
      </c>
      <c r="C25" s="44">
        <f>'FTR - Results'!N26</f>
        <v>0</v>
      </c>
      <c r="D25" s="45">
        <f t="shared" si="0"/>
        <v>0</v>
      </c>
    </row>
    <row r="26" spans="2:4" x14ac:dyDescent="0.25">
      <c r="B26" s="46">
        <v>21</v>
      </c>
      <c r="C26" s="44">
        <f>'FTR - Results'!N27</f>
        <v>0</v>
      </c>
      <c r="D26" s="45">
        <f t="shared" si="0"/>
        <v>0</v>
      </c>
    </row>
    <row r="27" spans="2:4" x14ac:dyDescent="0.25">
      <c r="B27" s="46">
        <v>22</v>
      </c>
      <c r="C27" s="44">
        <f>'FTR - Results'!N28</f>
        <v>0</v>
      </c>
      <c r="D27" s="45">
        <f t="shared" si="0"/>
        <v>0</v>
      </c>
    </row>
    <row r="28" spans="2:4" x14ac:dyDescent="0.25">
      <c r="B28" s="46">
        <v>23</v>
      </c>
      <c r="C28" s="44">
        <f>'FTR - Results'!N29</f>
        <v>0</v>
      </c>
      <c r="D28" s="45">
        <f t="shared" si="0"/>
        <v>0</v>
      </c>
    </row>
    <row r="29" spans="2:4" x14ac:dyDescent="0.25">
      <c r="B29" s="46">
        <v>24</v>
      </c>
      <c r="C29" s="44">
        <f>'FTR - Results'!N30</f>
        <v>0</v>
      </c>
      <c r="D29" s="45">
        <f t="shared" si="0"/>
        <v>0</v>
      </c>
    </row>
    <row r="30" spans="2:4" x14ac:dyDescent="0.25">
      <c r="B30" s="46">
        <v>25</v>
      </c>
      <c r="C30" s="44">
        <f>'FTR - Results'!N31</f>
        <v>0</v>
      </c>
      <c r="D30" s="45">
        <f t="shared" si="0"/>
        <v>0</v>
      </c>
    </row>
    <row r="31" spans="2:4" x14ac:dyDescent="0.25">
      <c r="B31" s="46">
        <v>26</v>
      </c>
      <c r="C31" s="44">
        <f>'FTR - Results'!N32</f>
        <v>0</v>
      </c>
      <c r="D31" s="45">
        <f t="shared" si="0"/>
        <v>0</v>
      </c>
    </row>
    <row r="32" spans="2:4" x14ac:dyDescent="0.25">
      <c r="B32" s="46">
        <v>27</v>
      </c>
      <c r="C32" s="44">
        <f>'FTR - Results'!N33</f>
        <v>0</v>
      </c>
      <c r="D32" s="45">
        <f t="shared" si="0"/>
        <v>0</v>
      </c>
    </row>
    <row r="33" spans="2:4" x14ac:dyDescent="0.25">
      <c r="B33" s="46">
        <v>28</v>
      </c>
      <c r="C33" s="44">
        <f>'FTR - Results'!N34</f>
        <v>0</v>
      </c>
      <c r="D33" s="45">
        <f t="shared" si="0"/>
        <v>0</v>
      </c>
    </row>
    <row r="34" spans="2:4" x14ac:dyDescent="0.25">
      <c r="B34" s="46">
        <v>29</v>
      </c>
      <c r="C34" s="44">
        <f>'FTR - Results'!N35</f>
        <v>0</v>
      </c>
      <c r="D34" s="45">
        <f t="shared" si="0"/>
        <v>0</v>
      </c>
    </row>
    <row r="35" spans="2:4" x14ac:dyDescent="0.25">
      <c r="B35" s="46">
        <v>30</v>
      </c>
      <c r="C35" s="44">
        <f>'FTR - Results'!N36</f>
        <v>0</v>
      </c>
      <c r="D35" s="45">
        <f t="shared" si="0"/>
        <v>0</v>
      </c>
    </row>
    <row r="36" spans="2:4" x14ac:dyDescent="0.25">
      <c r="B36" s="46">
        <v>31</v>
      </c>
      <c r="C36" s="44">
        <f>'FTR - Results'!N37</f>
        <v>0</v>
      </c>
      <c r="D36" s="45">
        <f t="shared" ref="D36" si="1">D35+C36</f>
        <v>0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O37"/>
  <sheetViews>
    <sheetView showGridLines="0" workbookViewId="0">
      <pane ySplit="6" topLeftCell="A7" activePane="bottomLeft" state="frozen"/>
      <selection pane="bottomLeft" activeCell="I10" sqref="I10"/>
    </sheetView>
  </sheetViews>
  <sheetFormatPr defaultRowHeight="15" x14ac:dyDescent="0.25"/>
  <cols>
    <col min="1" max="1" width="1.42578125" customWidth="1"/>
    <col min="2" max="2" width="5.5703125" customWidth="1"/>
    <col min="3" max="3" width="12.85546875" customWidth="1"/>
    <col min="4" max="4" width="13.42578125" customWidth="1"/>
    <col min="5" max="5" width="28.140625" customWidth="1"/>
    <col min="6" max="6" width="16" customWidth="1"/>
    <col min="7" max="7" width="21.42578125" customWidth="1"/>
    <col min="8" max="8" width="10.42578125" customWidth="1"/>
    <col min="9" max="9" width="12" customWidth="1"/>
    <col min="10" max="10" width="11.140625" style="10" customWidth="1"/>
    <col min="11" max="11" width="10" style="19" customWidth="1"/>
    <col min="12" max="12" width="12.42578125" customWidth="1"/>
    <col min="13" max="13" width="9.85546875" style="10" customWidth="1"/>
    <col min="14" max="14" width="11.42578125" customWidth="1"/>
    <col min="15" max="15" width="10.140625" bestFit="1" customWidth="1"/>
  </cols>
  <sheetData>
    <row r="1" spans="2:15" ht="7.5" customHeight="1" thickBot="1" x14ac:dyDescent="0.3"/>
    <row r="2" spans="2:15" ht="42" customHeight="1" x14ac:dyDescent="0.3">
      <c r="B2" s="21"/>
      <c r="C2" s="22"/>
      <c r="D2" s="22"/>
      <c r="E2" s="22"/>
      <c r="F2" s="26"/>
      <c r="G2" s="167" t="s">
        <v>13</v>
      </c>
      <c r="H2" s="31" t="s">
        <v>14</v>
      </c>
      <c r="I2" s="42">
        <v>1000</v>
      </c>
      <c r="J2"/>
      <c r="K2" s="10"/>
      <c r="N2" s="36" t="s">
        <v>15</v>
      </c>
      <c r="O2" s="37">
        <f>O37</f>
        <v>939.39393939393938</v>
      </c>
    </row>
    <row r="3" spans="2:15" ht="21" customHeight="1" x14ac:dyDescent="0.3">
      <c r="B3" s="27"/>
      <c r="C3" s="28"/>
      <c r="D3" s="28"/>
      <c r="E3" s="28"/>
      <c r="F3" s="29"/>
      <c r="G3" s="168"/>
      <c r="H3" s="32" t="s">
        <v>16</v>
      </c>
      <c r="I3" s="33">
        <f>'FTR - Results'!I3</f>
        <v>45998</v>
      </c>
      <c r="J3"/>
      <c r="K3" s="10"/>
      <c r="N3" s="38" t="s">
        <v>17</v>
      </c>
      <c r="O3" s="39">
        <f>O2-I2</f>
        <v>-60.606060606060623</v>
      </c>
    </row>
    <row r="4" spans="2:15" ht="21" customHeight="1" thickBot="1" x14ac:dyDescent="0.35">
      <c r="B4" s="23"/>
      <c r="C4" s="24"/>
      <c r="D4" s="25"/>
      <c r="E4" s="25"/>
      <c r="F4" s="30"/>
      <c r="G4" s="169"/>
      <c r="H4" s="34" t="s">
        <v>18</v>
      </c>
      <c r="I4" s="35">
        <f ca="1">TODAY()-I3+1</f>
        <v>1</v>
      </c>
      <c r="J4"/>
      <c r="K4" s="10"/>
      <c r="N4" s="40" t="s">
        <v>19</v>
      </c>
      <c r="O4" s="41">
        <f>SUM(O2-I2)/I2*100</f>
        <v>-6.0606060606060623</v>
      </c>
    </row>
    <row r="5" spans="2:15" ht="7.5" customHeight="1" x14ac:dyDescent="0.25"/>
    <row r="6" spans="2:15" ht="15.75" x14ac:dyDescent="0.25">
      <c r="B6" s="12" t="s">
        <v>0</v>
      </c>
      <c r="C6" s="7" t="s">
        <v>1</v>
      </c>
      <c r="D6" s="8" t="s">
        <v>44</v>
      </c>
      <c r="E6" s="9" t="s">
        <v>2</v>
      </c>
      <c r="F6" s="8" t="s">
        <v>3</v>
      </c>
      <c r="G6" s="8" t="s">
        <v>4</v>
      </c>
      <c r="H6" s="8" t="s">
        <v>5</v>
      </c>
      <c r="I6" s="8" t="s">
        <v>6</v>
      </c>
      <c r="J6" s="17" t="s">
        <v>9</v>
      </c>
      <c r="K6" s="12" t="s">
        <v>10</v>
      </c>
      <c r="L6" s="14" t="s">
        <v>7</v>
      </c>
      <c r="M6" s="11" t="s">
        <v>11</v>
      </c>
      <c r="N6" s="11" t="s">
        <v>12</v>
      </c>
      <c r="O6" s="8" t="s">
        <v>8</v>
      </c>
    </row>
    <row r="7" spans="2:15" x14ac:dyDescent="0.25">
      <c r="B7" s="16">
        <v>1</v>
      </c>
      <c r="C7" s="15">
        <f>I3</f>
        <v>45998</v>
      </c>
      <c r="D7" s="13"/>
      <c r="E7" s="5"/>
      <c r="F7" s="1"/>
      <c r="G7" s="1"/>
      <c r="H7" s="2"/>
      <c r="I7" s="18">
        <f>L7/16.5</f>
        <v>60.606060606060609</v>
      </c>
      <c r="J7" s="6"/>
      <c r="K7" s="20"/>
      <c r="L7" s="4">
        <f>I2</f>
        <v>1000</v>
      </c>
      <c r="M7" s="3">
        <f t="shared" ref="M7:M9" si="0">IF(K7="w",(H7-1)*I7,-I7)</f>
        <v>-60.606060606060609</v>
      </c>
      <c r="N7" s="3">
        <f t="shared" ref="N7:N9" si="1">IF(K7="w",(M7/100*2),0)</f>
        <v>0</v>
      </c>
      <c r="O7" s="4">
        <f>L7+M7-N7</f>
        <v>939.39393939393938</v>
      </c>
    </row>
    <row r="8" spans="2:15" x14ac:dyDescent="0.25">
      <c r="B8" s="16">
        <v>2</v>
      </c>
      <c r="C8" s="15">
        <f t="shared" ref="C8:C37" si="2">C7+1</f>
        <v>45999</v>
      </c>
      <c r="D8" s="128"/>
      <c r="E8" s="5"/>
      <c r="F8" s="1"/>
      <c r="G8" s="1"/>
      <c r="H8" s="2"/>
      <c r="I8" s="2"/>
      <c r="J8" s="6"/>
      <c r="K8" s="20"/>
      <c r="L8" s="4">
        <f t="shared" ref="L8:L9" si="3">O7</f>
        <v>939.39393939393938</v>
      </c>
      <c r="M8" s="3">
        <f t="shared" si="0"/>
        <v>0</v>
      </c>
      <c r="N8" s="3">
        <f t="shared" si="1"/>
        <v>0</v>
      </c>
      <c r="O8" s="4">
        <f t="shared" ref="O8:O37" si="4">L8+M8-N8</f>
        <v>939.39393939393938</v>
      </c>
    </row>
    <row r="9" spans="2:15" x14ac:dyDescent="0.25">
      <c r="B9" s="16">
        <v>3</v>
      </c>
      <c r="C9" s="15">
        <f t="shared" si="2"/>
        <v>46000</v>
      </c>
      <c r="D9" s="128"/>
      <c r="E9" s="5"/>
      <c r="F9" s="1"/>
      <c r="G9" s="1"/>
      <c r="H9" s="2"/>
      <c r="I9" s="2"/>
      <c r="J9" s="6"/>
      <c r="K9" s="20"/>
      <c r="L9" s="4">
        <f t="shared" si="3"/>
        <v>939.39393939393938</v>
      </c>
      <c r="M9" s="3">
        <f t="shared" si="0"/>
        <v>0</v>
      </c>
      <c r="N9" s="3">
        <f t="shared" si="1"/>
        <v>0</v>
      </c>
      <c r="O9" s="4">
        <f t="shared" si="4"/>
        <v>939.39393939393938</v>
      </c>
    </row>
    <row r="10" spans="2:15" x14ac:dyDescent="0.25">
      <c r="B10" s="16">
        <v>4</v>
      </c>
      <c r="C10" s="15">
        <f t="shared" si="2"/>
        <v>46001</v>
      </c>
      <c r="D10" s="13"/>
      <c r="E10" s="5"/>
      <c r="F10" s="1"/>
      <c r="G10" s="1"/>
      <c r="H10" s="2"/>
      <c r="I10" s="2"/>
      <c r="J10" s="6"/>
      <c r="K10" s="20"/>
      <c r="L10" s="4">
        <f t="shared" ref="L10:L12" si="5">O9</f>
        <v>939.39393939393938</v>
      </c>
      <c r="M10" s="3">
        <f t="shared" ref="M10:M13" si="6">IF(K10="w",(H10-1)*I10,-I10)</f>
        <v>0</v>
      </c>
      <c r="N10" s="3">
        <f t="shared" ref="N10:N13" si="7">IF(K10="w",(M10/100*2),0)</f>
        <v>0</v>
      </c>
      <c r="O10" s="4">
        <f t="shared" si="4"/>
        <v>939.39393939393938</v>
      </c>
    </row>
    <row r="11" spans="2:15" x14ac:dyDescent="0.25">
      <c r="B11" s="16">
        <v>5</v>
      </c>
      <c r="C11" s="15">
        <f t="shared" si="2"/>
        <v>46002</v>
      </c>
      <c r="D11" s="13"/>
      <c r="E11" s="5"/>
      <c r="F11" s="1"/>
      <c r="G11" s="1"/>
      <c r="H11" s="2"/>
      <c r="I11" s="2"/>
      <c r="J11" s="6"/>
      <c r="K11" s="20"/>
      <c r="L11" s="4">
        <f t="shared" si="5"/>
        <v>939.39393939393938</v>
      </c>
      <c r="M11" s="3">
        <f t="shared" si="6"/>
        <v>0</v>
      </c>
      <c r="N11" s="3">
        <f t="shared" si="7"/>
        <v>0</v>
      </c>
      <c r="O11" s="4">
        <f t="shared" si="4"/>
        <v>939.39393939393938</v>
      </c>
    </row>
    <row r="12" spans="2:15" x14ac:dyDescent="0.25">
      <c r="B12" s="16">
        <v>6</v>
      </c>
      <c r="C12" s="15">
        <f t="shared" si="2"/>
        <v>46003</v>
      </c>
      <c r="D12" s="13"/>
      <c r="E12" s="5"/>
      <c r="F12" s="1"/>
      <c r="G12" s="1"/>
      <c r="H12" s="2"/>
      <c r="I12" s="2"/>
      <c r="J12" s="6"/>
      <c r="K12" s="20"/>
      <c r="L12" s="4">
        <f t="shared" si="5"/>
        <v>939.39393939393938</v>
      </c>
      <c r="M12" s="3">
        <f t="shared" ref="M12" si="8">IF(K12="w",(H12-1)*I12,-I12)</f>
        <v>0</v>
      </c>
      <c r="N12" s="3">
        <f t="shared" ref="N12" si="9">IF(K12="w",(M12/100*2),0)</f>
        <v>0</v>
      </c>
      <c r="O12" s="4">
        <f t="shared" si="4"/>
        <v>939.39393939393938</v>
      </c>
    </row>
    <row r="13" spans="2:15" x14ac:dyDescent="0.25">
      <c r="B13" s="16">
        <v>7</v>
      </c>
      <c r="C13" s="15">
        <f t="shared" si="2"/>
        <v>46004</v>
      </c>
      <c r="D13" s="13"/>
      <c r="E13" s="5"/>
      <c r="F13" s="1"/>
      <c r="G13" s="1"/>
      <c r="H13" s="2"/>
      <c r="I13" s="2"/>
      <c r="J13" s="6"/>
      <c r="K13" s="20"/>
      <c r="L13" s="4">
        <f t="shared" ref="L13" si="10">O12</f>
        <v>939.39393939393938</v>
      </c>
      <c r="M13" s="3">
        <f t="shared" si="6"/>
        <v>0</v>
      </c>
      <c r="N13" s="3">
        <f t="shared" si="7"/>
        <v>0</v>
      </c>
      <c r="O13" s="4">
        <f t="shared" si="4"/>
        <v>939.39393939393938</v>
      </c>
    </row>
    <row r="14" spans="2:15" x14ac:dyDescent="0.25">
      <c r="B14" s="16">
        <v>8</v>
      </c>
      <c r="C14" s="15">
        <f t="shared" si="2"/>
        <v>46005</v>
      </c>
      <c r="D14" s="13"/>
      <c r="E14" s="5"/>
      <c r="F14" s="1"/>
      <c r="G14" s="1"/>
      <c r="H14" s="2"/>
      <c r="I14" s="2"/>
      <c r="J14" s="6"/>
      <c r="K14" s="20"/>
      <c r="L14" s="4">
        <f t="shared" ref="L14:L24" si="11">O13</f>
        <v>939.39393939393938</v>
      </c>
      <c r="M14" s="3">
        <f t="shared" ref="M14:M24" si="12">IF(K14="w",(H14-1)*I14,-I14)</f>
        <v>0</v>
      </c>
      <c r="N14" s="3">
        <f t="shared" ref="N14:N24" si="13">IF(K14="w",(M14/100*2),0)</f>
        <v>0</v>
      </c>
      <c r="O14" s="4">
        <f t="shared" si="4"/>
        <v>939.39393939393938</v>
      </c>
    </row>
    <row r="15" spans="2:15" x14ac:dyDescent="0.25">
      <c r="B15" s="16">
        <v>9</v>
      </c>
      <c r="C15" s="15">
        <f t="shared" si="2"/>
        <v>46006</v>
      </c>
      <c r="D15" s="13"/>
      <c r="E15" s="5"/>
      <c r="F15" s="1"/>
      <c r="G15" s="1"/>
      <c r="H15" s="2"/>
      <c r="I15" s="2"/>
      <c r="J15" s="6"/>
      <c r="K15" s="20"/>
      <c r="L15" s="4">
        <f t="shared" si="11"/>
        <v>939.39393939393938</v>
      </c>
      <c r="M15" s="3">
        <f t="shared" si="12"/>
        <v>0</v>
      </c>
      <c r="N15" s="3">
        <f t="shared" si="13"/>
        <v>0</v>
      </c>
      <c r="O15" s="4">
        <f t="shared" si="4"/>
        <v>939.39393939393938</v>
      </c>
    </row>
    <row r="16" spans="2:15" x14ac:dyDescent="0.25">
      <c r="B16" s="16">
        <v>10</v>
      </c>
      <c r="C16" s="15">
        <f t="shared" si="2"/>
        <v>46007</v>
      </c>
      <c r="D16" s="13"/>
      <c r="E16" s="5"/>
      <c r="F16" s="1"/>
      <c r="G16" s="1"/>
      <c r="H16" s="2"/>
      <c r="I16" s="2"/>
      <c r="J16" s="6"/>
      <c r="K16" s="20"/>
      <c r="L16" s="4">
        <f t="shared" si="11"/>
        <v>939.39393939393938</v>
      </c>
      <c r="M16" s="3">
        <f t="shared" si="12"/>
        <v>0</v>
      </c>
      <c r="N16" s="3">
        <f t="shared" si="13"/>
        <v>0</v>
      </c>
      <c r="O16" s="4">
        <f t="shared" si="4"/>
        <v>939.39393939393938</v>
      </c>
    </row>
    <row r="17" spans="2:15" x14ac:dyDescent="0.25">
      <c r="B17" s="16">
        <v>11</v>
      </c>
      <c r="C17" s="15">
        <f t="shared" si="2"/>
        <v>46008</v>
      </c>
      <c r="D17" s="13"/>
      <c r="E17" s="5"/>
      <c r="F17" s="1"/>
      <c r="G17" s="1"/>
      <c r="H17" s="2"/>
      <c r="I17" s="2"/>
      <c r="J17" s="6"/>
      <c r="K17" s="20"/>
      <c r="L17" s="4">
        <f t="shared" ref="L17:L19" si="14">O16</f>
        <v>939.39393939393938</v>
      </c>
      <c r="M17" s="3">
        <f t="shared" ref="M17:M19" si="15">IF(K17="w",(H17-1)*I17,-I17)</f>
        <v>0</v>
      </c>
      <c r="N17" s="3">
        <f t="shared" ref="N17:N19" si="16">IF(K17="w",(M17/100*2),0)</f>
        <v>0</v>
      </c>
      <c r="O17" s="4">
        <f t="shared" si="4"/>
        <v>939.39393939393938</v>
      </c>
    </row>
    <row r="18" spans="2:15" x14ac:dyDescent="0.25">
      <c r="B18" s="16">
        <v>12</v>
      </c>
      <c r="C18" s="15">
        <f t="shared" si="2"/>
        <v>46009</v>
      </c>
      <c r="D18" s="13"/>
      <c r="E18" s="5"/>
      <c r="F18" s="1"/>
      <c r="G18" s="1"/>
      <c r="H18" s="2"/>
      <c r="I18" s="2"/>
      <c r="J18" s="6"/>
      <c r="K18" s="20"/>
      <c r="L18" s="4">
        <f t="shared" si="14"/>
        <v>939.39393939393938</v>
      </c>
      <c r="M18" s="3">
        <f t="shared" si="15"/>
        <v>0</v>
      </c>
      <c r="N18" s="3">
        <f t="shared" si="16"/>
        <v>0</v>
      </c>
      <c r="O18" s="4">
        <f t="shared" si="4"/>
        <v>939.39393939393938</v>
      </c>
    </row>
    <row r="19" spans="2:15" x14ac:dyDescent="0.25">
      <c r="B19" s="16">
        <v>13</v>
      </c>
      <c r="C19" s="15">
        <f t="shared" si="2"/>
        <v>46010</v>
      </c>
      <c r="D19" s="13"/>
      <c r="E19" s="5"/>
      <c r="F19" s="1"/>
      <c r="G19" s="1"/>
      <c r="H19" s="2"/>
      <c r="I19" s="2"/>
      <c r="J19" s="6"/>
      <c r="K19" s="20"/>
      <c r="L19" s="4">
        <f t="shared" si="14"/>
        <v>939.39393939393938</v>
      </c>
      <c r="M19" s="3">
        <f t="shared" si="15"/>
        <v>0</v>
      </c>
      <c r="N19" s="3">
        <f t="shared" si="16"/>
        <v>0</v>
      </c>
      <c r="O19" s="4">
        <f t="shared" si="4"/>
        <v>939.39393939393938</v>
      </c>
    </row>
    <row r="20" spans="2:15" x14ac:dyDescent="0.25">
      <c r="B20" s="16">
        <v>14</v>
      </c>
      <c r="C20" s="15">
        <f t="shared" si="2"/>
        <v>46011</v>
      </c>
      <c r="D20" s="13"/>
      <c r="E20" s="5"/>
      <c r="F20" s="1"/>
      <c r="G20" s="1"/>
      <c r="H20" s="2"/>
      <c r="I20" s="2"/>
      <c r="J20" s="6"/>
      <c r="K20" s="20"/>
      <c r="L20" s="4">
        <f t="shared" ref="L20" si="17">O19</f>
        <v>939.39393939393938</v>
      </c>
      <c r="M20" s="3">
        <f t="shared" ref="M20" si="18">IF(K20="w",(H20-1)*I20,-I20)</f>
        <v>0</v>
      </c>
      <c r="N20" s="3">
        <f t="shared" ref="N20" si="19">IF(K20="w",(M20/100*2),0)</f>
        <v>0</v>
      </c>
      <c r="O20" s="4">
        <f t="shared" si="4"/>
        <v>939.39393939393938</v>
      </c>
    </row>
    <row r="21" spans="2:15" x14ac:dyDescent="0.25">
      <c r="B21" s="16">
        <v>15</v>
      </c>
      <c r="C21" s="15">
        <f t="shared" si="2"/>
        <v>46012</v>
      </c>
      <c r="D21" s="13"/>
      <c r="E21" s="5"/>
      <c r="F21" s="1"/>
      <c r="G21" s="1"/>
      <c r="H21" s="2"/>
      <c r="I21" s="2"/>
      <c r="J21" s="6"/>
      <c r="K21" s="20"/>
      <c r="L21" s="4">
        <f t="shared" si="11"/>
        <v>939.39393939393938</v>
      </c>
      <c r="M21" s="3">
        <f t="shared" si="12"/>
        <v>0</v>
      </c>
      <c r="N21" s="3">
        <f t="shared" si="13"/>
        <v>0</v>
      </c>
      <c r="O21" s="4">
        <f t="shared" si="4"/>
        <v>939.39393939393938</v>
      </c>
    </row>
    <row r="22" spans="2:15" x14ac:dyDescent="0.25">
      <c r="B22" s="16">
        <v>16</v>
      </c>
      <c r="C22" s="15">
        <f t="shared" si="2"/>
        <v>46013</v>
      </c>
      <c r="D22" s="13"/>
      <c r="E22" s="5"/>
      <c r="F22" s="1"/>
      <c r="G22" s="1"/>
      <c r="H22" s="2"/>
      <c r="I22" s="2"/>
      <c r="J22" s="6"/>
      <c r="K22" s="20"/>
      <c r="L22" s="4">
        <f t="shared" si="11"/>
        <v>939.39393939393938</v>
      </c>
      <c r="M22" s="3">
        <f t="shared" si="12"/>
        <v>0</v>
      </c>
      <c r="N22" s="3">
        <f t="shared" si="13"/>
        <v>0</v>
      </c>
      <c r="O22" s="4">
        <f t="shared" si="4"/>
        <v>939.39393939393938</v>
      </c>
    </row>
    <row r="23" spans="2:15" x14ac:dyDescent="0.25">
      <c r="B23" s="16">
        <v>17</v>
      </c>
      <c r="C23" s="15">
        <f t="shared" si="2"/>
        <v>46014</v>
      </c>
      <c r="D23" s="13"/>
      <c r="E23" s="5"/>
      <c r="F23" s="1"/>
      <c r="G23" s="1"/>
      <c r="H23" s="2"/>
      <c r="I23" s="2"/>
      <c r="J23" s="6"/>
      <c r="K23" s="20"/>
      <c r="L23" s="4">
        <f t="shared" si="11"/>
        <v>939.39393939393938</v>
      </c>
      <c r="M23" s="3">
        <f t="shared" si="12"/>
        <v>0</v>
      </c>
      <c r="N23" s="3">
        <f t="shared" si="13"/>
        <v>0</v>
      </c>
      <c r="O23" s="4">
        <f t="shared" si="4"/>
        <v>939.39393939393938</v>
      </c>
    </row>
    <row r="24" spans="2:15" x14ac:dyDescent="0.25">
      <c r="B24" s="16">
        <v>18</v>
      </c>
      <c r="C24" s="15">
        <f t="shared" si="2"/>
        <v>46015</v>
      </c>
      <c r="D24" s="13"/>
      <c r="E24" s="5"/>
      <c r="F24" s="1"/>
      <c r="G24" s="1"/>
      <c r="H24" s="2"/>
      <c r="I24" s="2"/>
      <c r="J24" s="6"/>
      <c r="K24" s="20"/>
      <c r="L24" s="4">
        <f t="shared" si="11"/>
        <v>939.39393939393938</v>
      </c>
      <c r="M24" s="3">
        <f t="shared" si="12"/>
        <v>0</v>
      </c>
      <c r="N24" s="3">
        <f t="shared" si="13"/>
        <v>0</v>
      </c>
      <c r="O24" s="4">
        <f t="shared" si="4"/>
        <v>939.39393939393938</v>
      </c>
    </row>
    <row r="25" spans="2:15" x14ac:dyDescent="0.25">
      <c r="B25" s="16">
        <v>19</v>
      </c>
      <c r="C25" s="15">
        <f t="shared" si="2"/>
        <v>46016</v>
      </c>
      <c r="D25" s="13"/>
      <c r="E25" s="5"/>
      <c r="F25" s="1"/>
      <c r="G25" s="1"/>
      <c r="H25" s="2"/>
      <c r="I25" s="2"/>
      <c r="J25" s="6"/>
      <c r="K25" s="20"/>
      <c r="L25" s="4">
        <f t="shared" ref="L25:L36" si="20">O24</f>
        <v>939.39393939393938</v>
      </c>
      <c r="M25" s="3">
        <f t="shared" ref="M25:M36" si="21">IF(K25="w",(H25-1)*I25,-I25)</f>
        <v>0</v>
      </c>
      <c r="N25" s="3">
        <f t="shared" ref="N25:N36" si="22">IF(K25="w",(M25/100*2),0)</f>
        <v>0</v>
      </c>
      <c r="O25" s="4">
        <f t="shared" si="4"/>
        <v>939.39393939393938</v>
      </c>
    </row>
    <row r="26" spans="2:15" x14ac:dyDescent="0.25">
      <c r="B26" s="16">
        <v>20</v>
      </c>
      <c r="C26" s="15">
        <f t="shared" si="2"/>
        <v>46017</v>
      </c>
      <c r="D26" s="13"/>
      <c r="E26" s="5"/>
      <c r="F26" s="1"/>
      <c r="G26" s="1"/>
      <c r="H26" s="2"/>
      <c r="I26" s="2"/>
      <c r="J26" s="6"/>
      <c r="K26" s="20"/>
      <c r="L26" s="4">
        <f t="shared" si="20"/>
        <v>939.39393939393938</v>
      </c>
      <c r="M26" s="3">
        <f t="shared" si="21"/>
        <v>0</v>
      </c>
      <c r="N26" s="3">
        <f t="shared" si="22"/>
        <v>0</v>
      </c>
      <c r="O26" s="4">
        <f t="shared" si="4"/>
        <v>939.39393939393938</v>
      </c>
    </row>
    <row r="27" spans="2:15" x14ac:dyDescent="0.25">
      <c r="B27" s="16">
        <v>21</v>
      </c>
      <c r="C27" s="15">
        <f t="shared" si="2"/>
        <v>46018</v>
      </c>
      <c r="D27" s="13"/>
      <c r="E27" s="5"/>
      <c r="F27" s="1"/>
      <c r="G27" s="1"/>
      <c r="H27" s="2"/>
      <c r="I27" s="2"/>
      <c r="J27" s="6"/>
      <c r="K27" s="20"/>
      <c r="L27" s="4">
        <f t="shared" si="20"/>
        <v>939.39393939393938</v>
      </c>
      <c r="M27" s="3">
        <f t="shared" si="21"/>
        <v>0</v>
      </c>
      <c r="N27" s="3">
        <f t="shared" si="22"/>
        <v>0</v>
      </c>
      <c r="O27" s="4">
        <f t="shared" si="4"/>
        <v>939.39393939393938</v>
      </c>
    </row>
    <row r="28" spans="2:15" x14ac:dyDescent="0.25">
      <c r="B28" s="16">
        <v>22</v>
      </c>
      <c r="C28" s="15">
        <f t="shared" si="2"/>
        <v>46019</v>
      </c>
      <c r="D28" s="13"/>
      <c r="E28" s="5"/>
      <c r="F28" s="1"/>
      <c r="G28" s="1"/>
      <c r="H28" s="2"/>
      <c r="I28" s="2"/>
      <c r="J28" s="6"/>
      <c r="K28" s="20"/>
      <c r="L28" s="4">
        <f t="shared" si="20"/>
        <v>939.39393939393938</v>
      </c>
      <c r="M28" s="3">
        <f t="shared" si="21"/>
        <v>0</v>
      </c>
      <c r="N28" s="3">
        <f t="shared" si="22"/>
        <v>0</v>
      </c>
      <c r="O28" s="4">
        <f t="shared" si="4"/>
        <v>939.39393939393938</v>
      </c>
    </row>
    <row r="29" spans="2:15" x14ac:dyDescent="0.25">
      <c r="B29" s="16">
        <v>23</v>
      </c>
      <c r="C29" s="15">
        <f t="shared" si="2"/>
        <v>46020</v>
      </c>
      <c r="D29" s="13"/>
      <c r="E29" s="5"/>
      <c r="F29" s="1"/>
      <c r="G29" s="1"/>
      <c r="H29" s="2"/>
      <c r="I29" s="2"/>
      <c r="J29" s="6"/>
      <c r="K29" s="20"/>
      <c r="L29" s="4">
        <f t="shared" si="20"/>
        <v>939.39393939393938</v>
      </c>
      <c r="M29" s="3">
        <f t="shared" si="21"/>
        <v>0</v>
      </c>
      <c r="N29" s="3">
        <f t="shared" si="22"/>
        <v>0</v>
      </c>
      <c r="O29" s="4">
        <f t="shared" si="4"/>
        <v>939.39393939393938</v>
      </c>
    </row>
    <row r="30" spans="2:15" x14ac:dyDescent="0.25">
      <c r="B30" s="16">
        <v>24</v>
      </c>
      <c r="C30" s="15">
        <f t="shared" si="2"/>
        <v>46021</v>
      </c>
      <c r="D30" s="13"/>
      <c r="E30" s="5"/>
      <c r="F30" s="1"/>
      <c r="G30" s="1"/>
      <c r="H30" s="2"/>
      <c r="I30" s="2"/>
      <c r="J30" s="6"/>
      <c r="K30" s="20"/>
      <c r="L30" s="4">
        <f t="shared" si="20"/>
        <v>939.39393939393938</v>
      </c>
      <c r="M30" s="3">
        <f t="shared" si="21"/>
        <v>0</v>
      </c>
      <c r="N30" s="3">
        <f t="shared" si="22"/>
        <v>0</v>
      </c>
      <c r="O30" s="4">
        <f t="shared" si="4"/>
        <v>939.39393939393938</v>
      </c>
    </row>
    <row r="31" spans="2:15" x14ac:dyDescent="0.25">
      <c r="B31" s="16">
        <v>25</v>
      </c>
      <c r="C31" s="15">
        <f t="shared" si="2"/>
        <v>46022</v>
      </c>
      <c r="D31" s="13"/>
      <c r="E31" s="5"/>
      <c r="F31" s="1"/>
      <c r="G31" s="1"/>
      <c r="H31" s="2"/>
      <c r="I31" s="2"/>
      <c r="J31" s="6"/>
      <c r="K31" s="20"/>
      <c r="L31" s="4">
        <f t="shared" si="20"/>
        <v>939.39393939393938</v>
      </c>
      <c r="M31" s="3">
        <f t="shared" si="21"/>
        <v>0</v>
      </c>
      <c r="N31" s="3">
        <f t="shared" si="22"/>
        <v>0</v>
      </c>
      <c r="O31" s="4">
        <f t="shared" si="4"/>
        <v>939.39393939393938</v>
      </c>
    </row>
    <row r="32" spans="2:15" x14ac:dyDescent="0.25">
      <c r="B32" s="16">
        <v>26</v>
      </c>
      <c r="C32" s="15">
        <f t="shared" si="2"/>
        <v>46023</v>
      </c>
      <c r="D32" s="13"/>
      <c r="E32" s="5"/>
      <c r="F32" s="1"/>
      <c r="G32" s="1"/>
      <c r="H32" s="2"/>
      <c r="I32" s="2"/>
      <c r="J32" s="6"/>
      <c r="K32" s="20"/>
      <c r="L32" s="4">
        <f t="shared" si="20"/>
        <v>939.39393939393938</v>
      </c>
      <c r="M32" s="3">
        <f t="shared" si="21"/>
        <v>0</v>
      </c>
      <c r="N32" s="3">
        <f t="shared" si="22"/>
        <v>0</v>
      </c>
      <c r="O32" s="4">
        <f t="shared" si="4"/>
        <v>939.39393939393938</v>
      </c>
    </row>
    <row r="33" spans="2:15" x14ac:dyDescent="0.25">
      <c r="B33" s="16">
        <v>27</v>
      </c>
      <c r="C33" s="15">
        <f t="shared" si="2"/>
        <v>46024</v>
      </c>
      <c r="D33" s="13"/>
      <c r="E33" s="5"/>
      <c r="F33" s="1"/>
      <c r="G33" s="1"/>
      <c r="H33" s="2"/>
      <c r="I33" s="2"/>
      <c r="J33" s="6"/>
      <c r="K33" s="20"/>
      <c r="L33" s="4">
        <f t="shared" si="20"/>
        <v>939.39393939393938</v>
      </c>
      <c r="M33" s="3">
        <f t="shared" si="21"/>
        <v>0</v>
      </c>
      <c r="N33" s="3">
        <f t="shared" si="22"/>
        <v>0</v>
      </c>
      <c r="O33" s="4">
        <f t="shared" si="4"/>
        <v>939.39393939393938</v>
      </c>
    </row>
    <row r="34" spans="2:15" x14ac:dyDescent="0.25">
      <c r="B34" s="16">
        <v>28</v>
      </c>
      <c r="C34" s="15">
        <f t="shared" si="2"/>
        <v>46025</v>
      </c>
      <c r="D34" s="13"/>
      <c r="E34" s="5"/>
      <c r="F34" s="1"/>
      <c r="G34" s="1"/>
      <c r="H34" s="2"/>
      <c r="I34" s="2"/>
      <c r="J34" s="6"/>
      <c r="K34" s="20"/>
      <c r="L34" s="4">
        <f t="shared" si="20"/>
        <v>939.39393939393938</v>
      </c>
      <c r="M34" s="3">
        <f t="shared" si="21"/>
        <v>0</v>
      </c>
      <c r="N34" s="3">
        <f t="shared" si="22"/>
        <v>0</v>
      </c>
      <c r="O34" s="4">
        <f t="shared" si="4"/>
        <v>939.39393939393938</v>
      </c>
    </row>
    <row r="35" spans="2:15" x14ac:dyDescent="0.25">
      <c r="B35" s="16">
        <v>29</v>
      </c>
      <c r="C35" s="15">
        <f t="shared" si="2"/>
        <v>46026</v>
      </c>
      <c r="D35" s="13"/>
      <c r="E35" s="5"/>
      <c r="F35" s="1"/>
      <c r="G35" s="1"/>
      <c r="H35" s="2"/>
      <c r="I35" s="2"/>
      <c r="J35" s="6"/>
      <c r="K35" s="20"/>
      <c r="L35" s="4">
        <f t="shared" si="20"/>
        <v>939.39393939393938</v>
      </c>
      <c r="M35" s="3">
        <f t="shared" si="21"/>
        <v>0</v>
      </c>
      <c r="N35" s="3">
        <f t="shared" si="22"/>
        <v>0</v>
      </c>
      <c r="O35" s="4">
        <f t="shared" si="4"/>
        <v>939.39393939393938</v>
      </c>
    </row>
    <row r="36" spans="2:15" x14ac:dyDescent="0.25">
      <c r="B36" s="16">
        <v>30</v>
      </c>
      <c r="C36" s="15">
        <f t="shared" si="2"/>
        <v>46027</v>
      </c>
      <c r="D36" s="13"/>
      <c r="E36" s="5"/>
      <c r="F36" s="1"/>
      <c r="G36" s="1"/>
      <c r="H36" s="2"/>
      <c r="I36" s="2"/>
      <c r="J36" s="6"/>
      <c r="K36" s="20"/>
      <c r="L36" s="4">
        <f t="shared" si="20"/>
        <v>939.39393939393938</v>
      </c>
      <c r="M36" s="3">
        <f t="shared" si="21"/>
        <v>0</v>
      </c>
      <c r="N36" s="3">
        <f t="shared" si="22"/>
        <v>0</v>
      </c>
      <c r="O36" s="4">
        <f t="shared" si="4"/>
        <v>939.39393939393938</v>
      </c>
    </row>
    <row r="37" spans="2:15" x14ac:dyDescent="0.25">
      <c r="B37" s="16">
        <v>31</v>
      </c>
      <c r="C37" s="15">
        <f t="shared" si="2"/>
        <v>46028</v>
      </c>
      <c r="D37" s="13"/>
      <c r="E37" s="5"/>
      <c r="F37" s="1"/>
      <c r="G37" s="1"/>
      <c r="H37" s="2"/>
      <c r="I37" s="2"/>
      <c r="J37" s="6"/>
      <c r="K37" s="20"/>
      <c r="L37" s="4">
        <f t="shared" ref="L37" si="23">O36</f>
        <v>939.39393939393938</v>
      </c>
      <c r="M37" s="3">
        <f t="shared" ref="M37" si="24">IF(K37="w",(H37-1)*I37,-I37)</f>
        <v>0</v>
      </c>
      <c r="N37" s="3">
        <f t="shared" ref="N37" si="25">IF(K37="w",(M37/100*2),0)</f>
        <v>0</v>
      </c>
      <c r="O37" s="4">
        <f t="shared" si="4"/>
        <v>939.39393939393938</v>
      </c>
    </row>
  </sheetData>
  <mergeCells count="1">
    <mergeCell ref="G2:G4"/>
  </mergeCells>
  <conditionalFormatting sqref="D7:H36 I8:I36 D37:I37">
    <cfRule type="containsBlanks" dxfId="14" priority="1">
      <formula>LEN(TRIM(D7))=0</formula>
    </cfRule>
  </conditionalFormatting>
  <conditionalFormatting sqref="J7:K37">
    <cfRule type="containsBlanks" dxfId="13" priority="3">
      <formula>LEN(TRIM(J7))=0</formula>
    </cfRule>
  </conditionalFormatting>
  <conditionalFormatting sqref="K7:K37">
    <cfRule type="cellIs" dxfId="12" priority="4" operator="equal">
      <formula>"D"</formula>
    </cfRule>
    <cfRule type="cellIs" dxfId="11" priority="5" operator="equal">
      <formula>"L"</formula>
    </cfRule>
    <cfRule type="cellIs" dxfId="10" priority="6" operator="equal">
      <formula>"W"</formula>
    </cfRule>
  </conditionalFormatting>
  <pageMargins left="0.7" right="0.7" top="0.75" bottom="0.75" header="0.3" footer="0.3"/>
  <pageSetup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36"/>
  <sheetViews>
    <sheetView showGridLines="0" workbookViewId="0">
      <pane ySplit="2" topLeftCell="A3" activePane="bottomLeft" state="frozen"/>
      <selection pane="bottomLeft" activeCell="C6" sqref="C6:C36"/>
    </sheetView>
  </sheetViews>
  <sheetFormatPr defaultRowHeight="15" x14ac:dyDescent="0.25"/>
  <cols>
    <col min="1" max="1" width="3.5703125" customWidth="1"/>
    <col min="3" max="3" width="14.5703125" customWidth="1"/>
    <col min="4" max="4" width="13.42578125" customWidth="1"/>
  </cols>
  <sheetData>
    <row r="2" spans="2:4" ht="26.25" x14ac:dyDescent="0.4">
      <c r="B2" s="47" t="s">
        <v>46</v>
      </c>
    </row>
    <row r="4" spans="2:4" ht="21" customHeight="1" x14ac:dyDescent="0.25">
      <c r="B4" s="43" t="s">
        <v>0</v>
      </c>
      <c r="C4" s="43" t="s">
        <v>40</v>
      </c>
      <c r="D4" s="43" t="s">
        <v>41</v>
      </c>
    </row>
    <row r="5" spans="2:4" x14ac:dyDescent="0.25">
      <c r="B5" s="46">
        <v>0</v>
      </c>
      <c r="C5" s="44">
        <v>0</v>
      </c>
      <c r="D5" s="45">
        <v>0</v>
      </c>
    </row>
    <row r="6" spans="2:4" x14ac:dyDescent="0.25">
      <c r="B6" s="46">
        <v>1</v>
      </c>
      <c r="C6" s="44">
        <f>'PGX5 - Results'!M7-'PGX5 - Results'!N7</f>
        <v>-60.606060606060609</v>
      </c>
      <c r="D6" s="45">
        <f>D5+C6</f>
        <v>-60.606060606060609</v>
      </c>
    </row>
    <row r="7" spans="2:4" x14ac:dyDescent="0.25">
      <c r="B7" s="46">
        <v>2</v>
      </c>
      <c r="C7" s="44">
        <f>'PGX5 - Results'!M8-'PGX5 - Results'!N8</f>
        <v>0</v>
      </c>
      <c r="D7" s="45">
        <f t="shared" ref="D7:D36" si="0">D6+C7</f>
        <v>-60.606060606060609</v>
      </c>
    </row>
    <row r="8" spans="2:4" x14ac:dyDescent="0.25">
      <c r="B8" s="46">
        <v>3</v>
      </c>
      <c r="C8" s="44">
        <f>'PGX5 - Results'!M9-'PGX5 - Results'!N9</f>
        <v>0</v>
      </c>
      <c r="D8" s="45">
        <f t="shared" si="0"/>
        <v>-60.606060606060609</v>
      </c>
    </row>
    <row r="9" spans="2:4" x14ac:dyDescent="0.25">
      <c r="B9" s="46">
        <v>4</v>
      </c>
      <c r="C9" s="44">
        <f>'PGX5 - Results'!M10-'PGX5 - Results'!N10</f>
        <v>0</v>
      </c>
      <c r="D9" s="45">
        <f t="shared" si="0"/>
        <v>-60.606060606060609</v>
      </c>
    </row>
    <row r="10" spans="2:4" x14ac:dyDescent="0.25">
      <c r="B10" s="46">
        <v>5</v>
      </c>
      <c r="C10" s="44">
        <f>'PGX5 - Results'!M11-'PGX5 - Results'!N11</f>
        <v>0</v>
      </c>
      <c r="D10" s="45">
        <f t="shared" si="0"/>
        <v>-60.606060606060609</v>
      </c>
    </row>
    <row r="11" spans="2:4" x14ac:dyDescent="0.25">
      <c r="B11" s="46">
        <v>6</v>
      </c>
      <c r="C11" s="44">
        <f>'PGX5 - Results'!M12-'PGX5 - Results'!N12</f>
        <v>0</v>
      </c>
      <c r="D11" s="45">
        <f t="shared" si="0"/>
        <v>-60.606060606060609</v>
      </c>
    </row>
    <row r="12" spans="2:4" x14ac:dyDescent="0.25">
      <c r="B12" s="46">
        <v>7</v>
      </c>
      <c r="C12" s="44">
        <f>'PGX5 - Results'!M13-'PGX5 - Results'!N13</f>
        <v>0</v>
      </c>
      <c r="D12" s="45">
        <f t="shared" si="0"/>
        <v>-60.606060606060609</v>
      </c>
    </row>
    <row r="13" spans="2:4" x14ac:dyDescent="0.25">
      <c r="B13" s="46">
        <v>8</v>
      </c>
      <c r="C13" s="44">
        <f>'PGX5 - Results'!M14-'PGX5 - Results'!N14</f>
        <v>0</v>
      </c>
      <c r="D13" s="45">
        <f t="shared" si="0"/>
        <v>-60.606060606060609</v>
      </c>
    </row>
    <row r="14" spans="2:4" x14ac:dyDescent="0.25">
      <c r="B14" s="46">
        <v>9</v>
      </c>
      <c r="C14" s="44">
        <f>'PGX5 - Results'!M15-'PGX5 - Results'!N15</f>
        <v>0</v>
      </c>
      <c r="D14" s="45">
        <f t="shared" si="0"/>
        <v>-60.606060606060609</v>
      </c>
    </row>
    <row r="15" spans="2:4" x14ac:dyDescent="0.25">
      <c r="B15" s="46">
        <v>10</v>
      </c>
      <c r="C15" s="44">
        <f>'PGX5 - Results'!M16-'PGX5 - Results'!N16</f>
        <v>0</v>
      </c>
      <c r="D15" s="45">
        <f t="shared" si="0"/>
        <v>-60.606060606060609</v>
      </c>
    </row>
    <row r="16" spans="2:4" x14ac:dyDescent="0.25">
      <c r="B16" s="46">
        <v>11</v>
      </c>
      <c r="C16" s="44">
        <f>'PGX5 - Results'!M17-'PGX5 - Results'!N17</f>
        <v>0</v>
      </c>
      <c r="D16" s="45">
        <f t="shared" si="0"/>
        <v>-60.606060606060609</v>
      </c>
    </row>
    <row r="17" spans="2:4" x14ac:dyDescent="0.25">
      <c r="B17" s="46">
        <v>12</v>
      </c>
      <c r="C17" s="44">
        <f>'PGX5 - Results'!M18-'PGX5 - Results'!N18</f>
        <v>0</v>
      </c>
      <c r="D17" s="45">
        <f t="shared" si="0"/>
        <v>-60.606060606060609</v>
      </c>
    </row>
    <row r="18" spans="2:4" x14ac:dyDescent="0.25">
      <c r="B18" s="46">
        <v>13</v>
      </c>
      <c r="C18" s="44">
        <f>'PGX5 - Results'!M19-'PGX5 - Results'!N19</f>
        <v>0</v>
      </c>
      <c r="D18" s="45">
        <f t="shared" si="0"/>
        <v>-60.606060606060609</v>
      </c>
    </row>
    <row r="19" spans="2:4" x14ac:dyDescent="0.25">
      <c r="B19" s="46">
        <v>14</v>
      </c>
      <c r="C19" s="44">
        <f>'PGX5 - Results'!M20-'PGX5 - Results'!N20</f>
        <v>0</v>
      </c>
      <c r="D19" s="45">
        <f t="shared" si="0"/>
        <v>-60.606060606060609</v>
      </c>
    </row>
    <row r="20" spans="2:4" x14ac:dyDescent="0.25">
      <c r="B20" s="46">
        <v>15</v>
      </c>
      <c r="C20" s="44">
        <f>'PGX5 - Results'!M21-'PGX5 - Results'!N21</f>
        <v>0</v>
      </c>
      <c r="D20" s="45">
        <f t="shared" si="0"/>
        <v>-60.606060606060609</v>
      </c>
    </row>
    <row r="21" spans="2:4" x14ac:dyDescent="0.25">
      <c r="B21" s="46">
        <v>16</v>
      </c>
      <c r="C21" s="44">
        <f>'PGX5 - Results'!M22-'PGX5 - Results'!N22</f>
        <v>0</v>
      </c>
      <c r="D21" s="45">
        <f t="shared" si="0"/>
        <v>-60.606060606060609</v>
      </c>
    </row>
    <row r="22" spans="2:4" x14ac:dyDescent="0.25">
      <c r="B22" s="46">
        <v>17</v>
      </c>
      <c r="C22" s="44">
        <f>'PGX5 - Results'!M23-'PGX5 - Results'!N23</f>
        <v>0</v>
      </c>
      <c r="D22" s="45">
        <f t="shared" si="0"/>
        <v>-60.606060606060609</v>
      </c>
    </row>
    <row r="23" spans="2:4" x14ac:dyDescent="0.25">
      <c r="B23" s="46">
        <v>18</v>
      </c>
      <c r="C23" s="44">
        <f>'PGX5 - Results'!M24-'PGX5 - Results'!N24</f>
        <v>0</v>
      </c>
      <c r="D23" s="45">
        <f t="shared" si="0"/>
        <v>-60.606060606060609</v>
      </c>
    </row>
    <row r="24" spans="2:4" x14ac:dyDescent="0.25">
      <c r="B24" s="46">
        <v>19</v>
      </c>
      <c r="C24" s="44">
        <f>'PGX5 - Results'!M25-'PGX5 - Results'!N25</f>
        <v>0</v>
      </c>
      <c r="D24" s="45">
        <f t="shared" si="0"/>
        <v>-60.606060606060609</v>
      </c>
    </row>
    <row r="25" spans="2:4" x14ac:dyDescent="0.25">
      <c r="B25" s="46">
        <v>20</v>
      </c>
      <c r="C25" s="44">
        <f>'PGX5 - Results'!M26-'PGX5 - Results'!N26</f>
        <v>0</v>
      </c>
      <c r="D25" s="45">
        <f t="shared" si="0"/>
        <v>-60.606060606060609</v>
      </c>
    </row>
    <row r="26" spans="2:4" x14ac:dyDescent="0.25">
      <c r="B26" s="46">
        <v>21</v>
      </c>
      <c r="C26" s="44">
        <f>'PGX5 - Results'!M27-'PGX5 - Results'!N27</f>
        <v>0</v>
      </c>
      <c r="D26" s="45">
        <f t="shared" si="0"/>
        <v>-60.606060606060609</v>
      </c>
    </row>
    <row r="27" spans="2:4" x14ac:dyDescent="0.25">
      <c r="B27" s="46">
        <v>22</v>
      </c>
      <c r="C27" s="44">
        <f>'PGX5 - Results'!M28-'PGX5 - Results'!N28</f>
        <v>0</v>
      </c>
      <c r="D27" s="45">
        <f t="shared" si="0"/>
        <v>-60.606060606060609</v>
      </c>
    </row>
    <row r="28" spans="2:4" x14ac:dyDescent="0.25">
      <c r="B28" s="46">
        <v>23</v>
      </c>
      <c r="C28" s="44">
        <f>'PGX5 - Results'!M29-'PGX5 - Results'!N29</f>
        <v>0</v>
      </c>
      <c r="D28" s="45">
        <f t="shared" si="0"/>
        <v>-60.606060606060609</v>
      </c>
    </row>
    <row r="29" spans="2:4" x14ac:dyDescent="0.25">
      <c r="B29" s="46">
        <v>24</v>
      </c>
      <c r="C29" s="44">
        <f>'PGX5 - Results'!M30-'PGX5 - Results'!N30</f>
        <v>0</v>
      </c>
      <c r="D29" s="45">
        <f t="shared" si="0"/>
        <v>-60.606060606060609</v>
      </c>
    </row>
    <row r="30" spans="2:4" x14ac:dyDescent="0.25">
      <c r="B30" s="46">
        <v>25</v>
      </c>
      <c r="C30" s="44">
        <f>'PGX5 - Results'!M31-'PGX5 - Results'!N31</f>
        <v>0</v>
      </c>
      <c r="D30" s="45">
        <f t="shared" si="0"/>
        <v>-60.606060606060609</v>
      </c>
    </row>
    <row r="31" spans="2:4" x14ac:dyDescent="0.25">
      <c r="B31" s="46">
        <v>26</v>
      </c>
      <c r="C31" s="44">
        <f>'PGX5 - Results'!M32-'PGX5 - Results'!N32</f>
        <v>0</v>
      </c>
      <c r="D31" s="45">
        <f t="shared" si="0"/>
        <v>-60.606060606060609</v>
      </c>
    </row>
    <row r="32" spans="2:4" x14ac:dyDescent="0.25">
      <c r="B32" s="46">
        <v>27</v>
      </c>
      <c r="C32" s="44">
        <f>'PGX5 - Results'!M33-'PGX5 - Results'!N33</f>
        <v>0</v>
      </c>
      <c r="D32" s="45">
        <f t="shared" si="0"/>
        <v>-60.606060606060609</v>
      </c>
    </row>
    <row r="33" spans="2:4" x14ac:dyDescent="0.25">
      <c r="B33" s="46">
        <v>28</v>
      </c>
      <c r="C33" s="44">
        <f>'PGX5 - Results'!M34-'PGX5 - Results'!N34</f>
        <v>0</v>
      </c>
      <c r="D33" s="45">
        <f t="shared" si="0"/>
        <v>-60.606060606060609</v>
      </c>
    </row>
    <row r="34" spans="2:4" x14ac:dyDescent="0.25">
      <c r="B34" s="46">
        <v>29</v>
      </c>
      <c r="C34" s="44">
        <f>'PGX5 - Results'!M35-'PGX5 - Results'!N35</f>
        <v>0</v>
      </c>
      <c r="D34" s="45">
        <f t="shared" si="0"/>
        <v>-60.606060606060609</v>
      </c>
    </row>
    <row r="35" spans="2:4" x14ac:dyDescent="0.25">
      <c r="B35" s="46">
        <v>30</v>
      </c>
      <c r="C35" s="44">
        <f>'PGX5 - Results'!M36-'PGX5 - Results'!N36</f>
        <v>0</v>
      </c>
      <c r="D35" s="45">
        <f t="shared" si="0"/>
        <v>-60.606060606060609</v>
      </c>
    </row>
    <row r="36" spans="2:4" x14ac:dyDescent="0.25">
      <c r="B36" s="46">
        <v>31</v>
      </c>
      <c r="C36" s="44">
        <f>'PGX5 - Results'!M37-'PGX5 - Results'!N37</f>
        <v>0</v>
      </c>
      <c r="D36" s="45">
        <f t="shared" si="0"/>
        <v>-60.606060606060609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03"/>
  <sheetViews>
    <sheetView showGridLines="0" workbookViewId="0">
      <pane ySplit="6" topLeftCell="A7" activePane="bottomLeft" state="frozen"/>
      <selection pane="bottomLeft" activeCell="H4" sqref="H4"/>
    </sheetView>
  </sheetViews>
  <sheetFormatPr defaultRowHeight="15.75" x14ac:dyDescent="0.25"/>
  <cols>
    <col min="1" max="1" width="1.42578125" customWidth="1"/>
    <col min="2" max="2" width="13.42578125" style="123" bestFit="1" customWidth="1"/>
    <col min="3" max="3" width="17.42578125" style="61" customWidth="1"/>
    <col min="4" max="4" width="19.85546875" style="88" customWidth="1"/>
    <col min="5" max="5" width="18.42578125" style="62" customWidth="1"/>
    <col min="6" max="6" width="16.85546875" style="88" bestFit="1" customWidth="1"/>
    <col min="7" max="7" width="10.5703125" style="89" bestFit="1" customWidth="1"/>
    <col min="8" max="8" width="11" style="88" customWidth="1"/>
    <col min="9" max="9" width="11.5703125" style="60" customWidth="1"/>
    <col min="10" max="10" width="11.42578125" style="90" customWidth="1"/>
    <col min="11" max="11" width="12.5703125" style="88" customWidth="1"/>
    <col min="12" max="12" width="13.42578125" style="88" customWidth="1"/>
    <col min="13" max="13" width="15.42578125" style="91" customWidth="1"/>
  </cols>
  <sheetData>
    <row r="1" spans="2:13" ht="9.75" customHeight="1" thickBot="1" x14ac:dyDescent="0.3"/>
    <row r="2" spans="2:13" ht="30" customHeight="1" x14ac:dyDescent="0.25">
      <c r="B2" s="190"/>
      <c r="C2" s="159"/>
      <c r="D2" s="159"/>
      <c r="E2" s="160"/>
      <c r="F2" s="177" t="s">
        <v>30</v>
      </c>
      <c r="G2" s="72" t="s">
        <v>31</v>
      </c>
      <c r="H2" s="73">
        <v>50</v>
      </c>
      <c r="I2" s="72" t="s">
        <v>32</v>
      </c>
      <c r="J2" s="73">
        <f>L100+50</f>
        <v>50</v>
      </c>
      <c r="K2" s="180" t="s">
        <v>33</v>
      </c>
      <c r="L2" s="181"/>
      <c r="M2" s="74">
        <f>G100</f>
        <v>0</v>
      </c>
    </row>
    <row r="3" spans="2:13" ht="30" customHeight="1" x14ac:dyDescent="0.25">
      <c r="B3" s="161"/>
      <c r="C3" s="162"/>
      <c r="D3" s="162"/>
      <c r="E3" s="163"/>
      <c r="F3" s="178"/>
      <c r="G3" s="75" t="s">
        <v>16</v>
      </c>
      <c r="H3" s="76">
        <f>'FTR - Results'!I3</f>
        <v>45998</v>
      </c>
      <c r="I3" s="77" t="s">
        <v>34</v>
      </c>
      <c r="J3" s="78">
        <f>J2-H2</f>
        <v>0</v>
      </c>
      <c r="K3" s="182" t="s">
        <v>28</v>
      </c>
      <c r="L3" s="183"/>
      <c r="M3" s="79" t="e">
        <f>J3/M2*100</f>
        <v>#DIV/0!</v>
      </c>
    </row>
    <row r="4" spans="2:13" ht="30" customHeight="1" thickBot="1" x14ac:dyDescent="0.3">
      <c r="B4" s="164"/>
      <c r="C4" s="165"/>
      <c r="D4" s="165"/>
      <c r="E4" s="166"/>
      <c r="F4" s="179"/>
      <c r="G4" s="80" t="s">
        <v>35</v>
      </c>
      <c r="H4" s="81">
        <f ca="1">TODAY()-H3</f>
        <v>0</v>
      </c>
      <c r="I4" s="80" t="s">
        <v>36</v>
      </c>
      <c r="J4" s="82">
        <f>J3/H2*100</f>
        <v>0</v>
      </c>
      <c r="K4" s="184" t="s">
        <v>29</v>
      </c>
      <c r="L4" s="185"/>
      <c r="M4" s="83">
        <f>J3/H2*100</f>
        <v>0</v>
      </c>
    </row>
    <row r="5" spans="2:13" ht="7.5" customHeight="1" thickBot="1" x14ac:dyDescent="0.3"/>
    <row r="6" spans="2:13" x14ac:dyDescent="0.25">
      <c r="B6" s="110" t="s">
        <v>1</v>
      </c>
      <c r="C6" s="111" t="s">
        <v>44</v>
      </c>
      <c r="D6" s="112" t="s">
        <v>2</v>
      </c>
      <c r="E6" s="111" t="s">
        <v>37</v>
      </c>
      <c r="F6" s="113" t="s">
        <v>5</v>
      </c>
      <c r="G6" s="111" t="s">
        <v>20</v>
      </c>
      <c r="H6" s="111" t="s">
        <v>22</v>
      </c>
      <c r="I6" s="111" t="s">
        <v>23</v>
      </c>
      <c r="J6" s="111" t="s">
        <v>24</v>
      </c>
      <c r="K6" s="111" t="s">
        <v>38</v>
      </c>
      <c r="L6" s="114" t="s">
        <v>21</v>
      </c>
      <c r="M6"/>
    </row>
    <row r="7" spans="2:13" ht="15" x14ac:dyDescent="0.25">
      <c r="B7" s="186">
        <f>H3</f>
        <v>45998</v>
      </c>
      <c r="C7" s="187"/>
      <c r="D7" s="188"/>
      <c r="E7" s="124"/>
      <c r="F7" s="92"/>
      <c r="G7" s="93"/>
      <c r="H7" s="189"/>
      <c r="I7" s="127"/>
      <c r="J7" s="94">
        <f t="shared" ref="J7:J67" si="0">IF(I7="w",(F7-1)*G7,-G7)</f>
        <v>0</v>
      </c>
      <c r="K7" s="94">
        <f t="shared" ref="K7:K67" si="1">IF(I7="w",(J7/100*2),0)</f>
        <v>0</v>
      </c>
      <c r="L7" s="115">
        <f t="shared" ref="L7:L67" si="2">J7-K7</f>
        <v>0</v>
      </c>
      <c r="M7"/>
    </row>
    <row r="8" spans="2:13" ht="15" x14ac:dyDescent="0.25">
      <c r="B8" s="171"/>
      <c r="C8" s="173"/>
      <c r="D8" s="175"/>
      <c r="E8" s="125"/>
      <c r="F8" s="92"/>
      <c r="G8" s="93"/>
      <c r="H8" s="175"/>
      <c r="I8" s="127"/>
      <c r="J8" s="96">
        <f t="shared" si="0"/>
        <v>0</v>
      </c>
      <c r="K8" s="96">
        <f t="shared" si="1"/>
        <v>0</v>
      </c>
      <c r="L8" s="116">
        <f t="shared" si="2"/>
        <v>0</v>
      </c>
      <c r="M8"/>
    </row>
    <row r="9" spans="2:13" ht="15" x14ac:dyDescent="0.25">
      <c r="B9" s="171"/>
      <c r="C9" s="173"/>
      <c r="D9" s="175"/>
      <c r="E9" s="125"/>
      <c r="F9" s="92"/>
      <c r="G9" s="93"/>
      <c r="H9" s="175"/>
      <c r="I9" s="127"/>
      <c r="J9" s="96">
        <f t="shared" si="0"/>
        <v>0</v>
      </c>
      <c r="K9" s="96">
        <f t="shared" si="1"/>
        <v>0</v>
      </c>
      <c r="L9" s="116">
        <f t="shared" si="2"/>
        <v>0</v>
      </c>
      <c r="M9"/>
    </row>
    <row r="10" spans="2:13" ht="15" x14ac:dyDescent="0.25">
      <c r="B10" s="170">
        <f>B7+1</f>
        <v>45999</v>
      </c>
      <c r="C10" s="172"/>
      <c r="D10" s="174"/>
      <c r="E10" s="125"/>
      <c r="F10" s="92"/>
      <c r="G10" s="93"/>
      <c r="H10" s="176"/>
      <c r="I10" s="127"/>
      <c r="J10" s="96">
        <f t="shared" si="0"/>
        <v>0</v>
      </c>
      <c r="K10" s="96">
        <f t="shared" si="1"/>
        <v>0</v>
      </c>
      <c r="L10" s="116">
        <f t="shared" si="2"/>
        <v>0</v>
      </c>
      <c r="M10"/>
    </row>
    <row r="11" spans="2:13" ht="15" x14ac:dyDescent="0.25">
      <c r="B11" s="171"/>
      <c r="C11" s="173"/>
      <c r="D11" s="175"/>
      <c r="E11" s="125"/>
      <c r="F11" s="92"/>
      <c r="G11" s="93"/>
      <c r="H11" s="175"/>
      <c r="I11" s="127"/>
      <c r="J11" s="96">
        <f t="shared" si="0"/>
        <v>0</v>
      </c>
      <c r="K11" s="96">
        <f t="shared" si="1"/>
        <v>0</v>
      </c>
      <c r="L11" s="116">
        <f t="shared" si="2"/>
        <v>0</v>
      </c>
      <c r="M11"/>
    </row>
    <row r="12" spans="2:13" ht="15" x14ac:dyDescent="0.25">
      <c r="B12" s="171"/>
      <c r="C12" s="173"/>
      <c r="D12" s="175"/>
      <c r="E12" s="125"/>
      <c r="F12" s="92"/>
      <c r="G12" s="93"/>
      <c r="H12" s="175"/>
      <c r="I12" s="127"/>
      <c r="J12" s="96">
        <f t="shared" si="0"/>
        <v>0</v>
      </c>
      <c r="K12" s="96">
        <f t="shared" si="1"/>
        <v>0</v>
      </c>
      <c r="L12" s="116">
        <f t="shared" si="2"/>
        <v>0</v>
      </c>
      <c r="M12"/>
    </row>
    <row r="13" spans="2:13" ht="15" x14ac:dyDescent="0.25">
      <c r="B13" s="170">
        <f>B10+1</f>
        <v>46000</v>
      </c>
      <c r="C13" s="172"/>
      <c r="D13" s="174"/>
      <c r="E13" s="125"/>
      <c r="F13" s="92"/>
      <c r="G13" s="93"/>
      <c r="H13" s="176"/>
      <c r="I13" s="127"/>
      <c r="J13" s="96">
        <f t="shared" si="0"/>
        <v>0</v>
      </c>
      <c r="K13" s="96">
        <f t="shared" si="1"/>
        <v>0</v>
      </c>
      <c r="L13" s="116">
        <f t="shared" si="2"/>
        <v>0</v>
      </c>
      <c r="M13"/>
    </row>
    <row r="14" spans="2:13" ht="15" x14ac:dyDescent="0.25">
      <c r="B14" s="171"/>
      <c r="C14" s="173"/>
      <c r="D14" s="175"/>
      <c r="E14" s="125"/>
      <c r="F14" s="92"/>
      <c r="G14" s="93"/>
      <c r="H14" s="175"/>
      <c r="I14" s="148"/>
      <c r="J14" s="96">
        <f t="shared" si="0"/>
        <v>0</v>
      </c>
      <c r="K14" s="96">
        <f t="shared" si="1"/>
        <v>0</v>
      </c>
      <c r="L14" s="116">
        <f t="shared" si="2"/>
        <v>0</v>
      </c>
      <c r="M14"/>
    </row>
    <row r="15" spans="2:13" ht="15" x14ac:dyDescent="0.25">
      <c r="B15" s="171"/>
      <c r="C15" s="173"/>
      <c r="D15" s="175"/>
      <c r="E15" s="125"/>
      <c r="F15" s="92"/>
      <c r="G15" s="93"/>
      <c r="H15" s="175"/>
      <c r="I15" s="148"/>
      <c r="J15" s="96">
        <f t="shared" si="0"/>
        <v>0</v>
      </c>
      <c r="K15" s="96">
        <f t="shared" si="1"/>
        <v>0</v>
      </c>
      <c r="L15" s="116">
        <f t="shared" si="2"/>
        <v>0</v>
      </c>
      <c r="M15"/>
    </row>
    <row r="16" spans="2:13" ht="15" x14ac:dyDescent="0.25">
      <c r="B16" s="170">
        <f>B13+1</f>
        <v>46001</v>
      </c>
      <c r="C16" s="172"/>
      <c r="D16" s="174"/>
      <c r="E16" s="125"/>
      <c r="F16" s="92"/>
      <c r="G16" s="93"/>
      <c r="H16" s="176"/>
      <c r="I16" s="127"/>
      <c r="J16" s="96">
        <f t="shared" si="0"/>
        <v>0</v>
      </c>
      <c r="K16" s="96">
        <f t="shared" si="1"/>
        <v>0</v>
      </c>
      <c r="L16" s="116">
        <f t="shared" si="2"/>
        <v>0</v>
      </c>
      <c r="M16"/>
    </row>
    <row r="17" spans="2:12" customFormat="1" ht="15" x14ac:dyDescent="0.25">
      <c r="B17" s="171"/>
      <c r="C17" s="173"/>
      <c r="D17" s="175"/>
      <c r="E17" s="125"/>
      <c r="F17" s="92"/>
      <c r="G17" s="93"/>
      <c r="H17" s="175"/>
      <c r="I17" s="148"/>
      <c r="J17" s="96">
        <f t="shared" si="0"/>
        <v>0</v>
      </c>
      <c r="K17" s="96">
        <f t="shared" si="1"/>
        <v>0</v>
      </c>
      <c r="L17" s="116">
        <f t="shared" si="2"/>
        <v>0</v>
      </c>
    </row>
    <row r="18" spans="2:12" customFormat="1" ht="15" x14ac:dyDescent="0.25">
      <c r="B18" s="171"/>
      <c r="C18" s="173"/>
      <c r="D18" s="175"/>
      <c r="E18" s="125"/>
      <c r="F18" s="92"/>
      <c r="G18" s="93"/>
      <c r="H18" s="175"/>
      <c r="I18" s="148"/>
      <c r="J18" s="96">
        <f t="shared" si="0"/>
        <v>0</v>
      </c>
      <c r="K18" s="96">
        <f t="shared" si="1"/>
        <v>0</v>
      </c>
      <c r="L18" s="116">
        <f t="shared" si="2"/>
        <v>0</v>
      </c>
    </row>
    <row r="19" spans="2:12" customFormat="1" ht="15" x14ac:dyDescent="0.25">
      <c r="B19" s="170">
        <f>B16+1</f>
        <v>46002</v>
      </c>
      <c r="C19" s="172"/>
      <c r="D19" s="174"/>
      <c r="E19" s="125"/>
      <c r="F19" s="92"/>
      <c r="G19" s="93"/>
      <c r="H19" s="176"/>
      <c r="I19" s="127"/>
      <c r="J19" s="96">
        <f t="shared" si="0"/>
        <v>0</v>
      </c>
      <c r="K19" s="96">
        <f t="shared" si="1"/>
        <v>0</v>
      </c>
      <c r="L19" s="116">
        <f t="shared" si="2"/>
        <v>0</v>
      </c>
    </row>
    <row r="20" spans="2:12" customFormat="1" ht="15" x14ac:dyDescent="0.25">
      <c r="B20" s="171"/>
      <c r="C20" s="173"/>
      <c r="D20" s="175"/>
      <c r="E20" s="125"/>
      <c r="F20" s="92"/>
      <c r="G20" s="93"/>
      <c r="H20" s="175"/>
      <c r="I20" s="127"/>
      <c r="J20" s="96">
        <f t="shared" si="0"/>
        <v>0</v>
      </c>
      <c r="K20" s="96">
        <f t="shared" si="1"/>
        <v>0</v>
      </c>
      <c r="L20" s="116">
        <f t="shared" si="2"/>
        <v>0</v>
      </c>
    </row>
    <row r="21" spans="2:12" customFormat="1" ht="15" x14ac:dyDescent="0.25">
      <c r="B21" s="171"/>
      <c r="C21" s="173"/>
      <c r="D21" s="175"/>
      <c r="E21" s="125"/>
      <c r="F21" s="92"/>
      <c r="G21" s="93"/>
      <c r="H21" s="175"/>
      <c r="I21" s="127"/>
      <c r="J21" s="96">
        <f t="shared" si="0"/>
        <v>0</v>
      </c>
      <c r="K21" s="96">
        <f t="shared" si="1"/>
        <v>0</v>
      </c>
      <c r="L21" s="116">
        <f t="shared" si="2"/>
        <v>0</v>
      </c>
    </row>
    <row r="22" spans="2:12" customFormat="1" ht="15" x14ac:dyDescent="0.25">
      <c r="B22" s="170">
        <f>B19+1</f>
        <v>46003</v>
      </c>
      <c r="C22" s="172"/>
      <c r="D22" s="174"/>
      <c r="E22" s="125"/>
      <c r="F22" s="92"/>
      <c r="G22" s="93"/>
      <c r="H22" s="176"/>
      <c r="I22" s="127"/>
      <c r="J22" s="96">
        <f t="shared" si="0"/>
        <v>0</v>
      </c>
      <c r="K22" s="96">
        <f t="shared" si="1"/>
        <v>0</v>
      </c>
      <c r="L22" s="116">
        <f t="shared" si="2"/>
        <v>0</v>
      </c>
    </row>
    <row r="23" spans="2:12" customFormat="1" ht="15" x14ac:dyDescent="0.25">
      <c r="B23" s="171"/>
      <c r="C23" s="173"/>
      <c r="D23" s="175"/>
      <c r="E23" s="125"/>
      <c r="F23" s="92"/>
      <c r="G23" s="93"/>
      <c r="H23" s="175"/>
      <c r="I23" s="127"/>
      <c r="J23" s="96">
        <f t="shared" si="0"/>
        <v>0</v>
      </c>
      <c r="K23" s="96">
        <f t="shared" si="1"/>
        <v>0</v>
      </c>
      <c r="L23" s="116">
        <f t="shared" si="2"/>
        <v>0</v>
      </c>
    </row>
    <row r="24" spans="2:12" customFormat="1" ht="15" x14ac:dyDescent="0.25">
      <c r="B24" s="171"/>
      <c r="C24" s="173"/>
      <c r="D24" s="175"/>
      <c r="E24" s="125"/>
      <c r="F24" s="92"/>
      <c r="G24" s="93"/>
      <c r="H24" s="175"/>
      <c r="I24" s="127"/>
      <c r="J24" s="96">
        <f t="shared" si="0"/>
        <v>0</v>
      </c>
      <c r="K24" s="96">
        <f t="shared" si="1"/>
        <v>0</v>
      </c>
      <c r="L24" s="116">
        <f t="shared" si="2"/>
        <v>0</v>
      </c>
    </row>
    <row r="25" spans="2:12" customFormat="1" ht="15" x14ac:dyDescent="0.25">
      <c r="B25" s="170">
        <f>B22+1</f>
        <v>46004</v>
      </c>
      <c r="C25" s="172"/>
      <c r="D25" s="174"/>
      <c r="E25" s="125"/>
      <c r="F25" s="92"/>
      <c r="G25" s="93"/>
      <c r="H25" s="176"/>
      <c r="I25" s="127"/>
      <c r="J25" s="96">
        <f t="shared" si="0"/>
        <v>0</v>
      </c>
      <c r="K25" s="96">
        <f t="shared" si="1"/>
        <v>0</v>
      </c>
      <c r="L25" s="116">
        <f t="shared" si="2"/>
        <v>0</v>
      </c>
    </row>
    <row r="26" spans="2:12" customFormat="1" ht="15" x14ac:dyDescent="0.25">
      <c r="B26" s="171"/>
      <c r="C26" s="173"/>
      <c r="D26" s="175"/>
      <c r="E26" s="125"/>
      <c r="F26" s="92"/>
      <c r="G26" s="93"/>
      <c r="H26" s="175"/>
      <c r="I26" s="127"/>
      <c r="J26" s="96">
        <f t="shared" si="0"/>
        <v>0</v>
      </c>
      <c r="K26" s="96">
        <f t="shared" si="1"/>
        <v>0</v>
      </c>
      <c r="L26" s="116">
        <f t="shared" si="2"/>
        <v>0</v>
      </c>
    </row>
    <row r="27" spans="2:12" customFormat="1" ht="15" x14ac:dyDescent="0.25">
      <c r="B27" s="171"/>
      <c r="C27" s="173"/>
      <c r="D27" s="175"/>
      <c r="E27" s="125"/>
      <c r="F27" s="92"/>
      <c r="G27" s="93"/>
      <c r="H27" s="175"/>
      <c r="I27" s="127"/>
      <c r="J27" s="96">
        <f t="shared" si="0"/>
        <v>0</v>
      </c>
      <c r="K27" s="96">
        <f t="shared" si="1"/>
        <v>0</v>
      </c>
      <c r="L27" s="116">
        <f t="shared" si="2"/>
        <v>0</v>
      </c>
    </row>
    <row r="28" spans="2:12" customFormat="1" ht="15" x14ac:dyDescent="0.25">
      <c r="B28" s="170">
        <f>B25+1</f>
        <v>46005</v>
      </c>
      <c r="C28" s="172"/>
      <c r="D28" s="174"/>
      <c r="E28" s="125"/>
      <c r="F28" s="92"/>
      <c r="G28" s="93"/>
      <c r="H28" s="176"/>
      <c r="I28" s="127"/>
      <c r="J28" s="96">
        <f t="shared" si="0"/>
        <v>0</v>
      </c>
      <c r="K28" s="96">
        <f t="shared" si="1"/>
        <v>0</v>
      </c>
      <c r="L28" s="116">
        <f t="shared" si="2"/>
        <v>0</v>
      </c>
    </row>
    <row r="29" spans="2:12" customFormat="1" ht="15" x14ac:dyDescent="0.25">
      <c r="B29" s="171"/>
      <c r="C29" s="173"/>
      <c r="D29" s="175"/>
      <c r="E29" s="125"/>
      <c r="F29" s="92"/>
      <c r="G29" s="93"/>
      <c r="H29" s="175"/>
      <c r="I29" s="127"/>
      <c r="J29" s="96">
        <f t="shared" si="0"/>
        <v>0</v>
      </c>
      <c r="K29" s="96">
        <f t="shared" si="1"/>
        <v>0</v>
      </c>
      <c r="L29" s="116">
        <f t="shared" si="2"/>
        <v>0</v>
      </c>
    </row>
    <row r="30" spans="2:12" customFormat="1" ht="15" x14ac:dyDescent="0.25">
      <c r="B30" s="171"/>
      <c r="C30" s="173"/>
      <c r="D30" s="175"/>
      <c r="E30" s="125"/>
      <c r="F30" s="92"/>
      <c r="G30" s="93"/>
      <c r="H30" s="175"/>
      <c r="I30" s="127"/>
      <c r="J30" s="96">
        <f t="shared" si="0"/>
        <v>0</v>
      </c>
      <c r="K30" s="96">
        <f t="shared" si="1"/>
        <v>0</v>
      </c>
      <c r="L30" s="116">
        <f t="shared" si="2"/>
        <v>0</v>
      </c>
    </row>
    <row r="31" spans="2:12" customFormat="1" ht="15" x14ac:dyDescent="0.25">
      <c r="B31" s="170">
        <f>B28+1</f>
        <v>46006</v>
      </c>
      <c r="C31" s="172"/>
      <c r="D31" s="174"/>
      <c r="E31" s="125"/>
      <c r="F31" s="92"/>
      <c r="G31" s="93"/>
      <c r="H31" s="176"/>
      <c r="I31" s="127"/>
      <c r="J31" s="96">
        <f t="shared" ref="J31:J33" si="3">IF(I31="w",(F31-1)*G31,-G31)</f>
        <v>0</v>
      </c>
      <c r="K31" s="96">
        <f t="shared" ref="K31:K33" si="4">IF(I31="w",(J31/100*2),0)</f>
        <v>0</v>
      </c>
      <c r="L31" s="116">
        <f t="shared" ref="L31:L33" si="5">J31-K31</f>
        <v>0</v>
      </c>
    </row>
    <row r="32" spans="2:12" customFormat="1" ht="15" x14ac:dyDescent="0.25">
      <c r="B32" s="171"/>
      <c r="C32" s="173"/>
      <c r="D32" s="175"/>
      <c r="E32" s="125"/>
      <c r="F32" s="92"/>
      <c r="G32" s="93"/>
      <c r="H32" s="175"/>
      <c r="I32" s="127"/>
      <c r="J32" s="96">
        <f t="shared" si="3"/>
        <v>0</v>
      </c>
      <c r="K32" s="96">
        <f t="shared" si="4"/>
        <v>0</v>
      </c>
      <c r="L32" s="116">
        <f t="shared" si="5"/>
        <v>0</v>
      </c>
    </row>
    <row r="33" spans="2:12" customFormat="1" ht="15" x14ac:dyDescent="0.25">
      <c r="B33" s="171"/>
      <c r="C33" s="173"/>
      <c r="D33" s="175"/>
      <c r="E33" s="125"/>
      <c r="F33" s="92"/>
      <c r="G33" s="93"/>
      <c r="H33" s="175"/>
      <c r="I33" s="127"/>
      <c r="J33" s="96">
        <f t="shared" si="3"/>
        <v>0</v>
      </c>
      <c r="K33" s="96">
        <f t="shared" si="4"/>
        <v>0</v>
      </c>
      <c r="L33" s="116">
        <f t="shared" si="5"/>
        <v>0</v>
      </c>
    </row>
    <row r="34" spans="2:12" customFormat="1" ht="15" x14ac:dyDescent="0.25">
      <c r="B34" s="170">
        <f>B31+1</f>
        <v>46007</v>
      </c>
      <c r="C34" s="172"/>
      <c r="D34" s="174"/>
      <c r="E34" s="125"/>
      <c r="F34" s="92"/>
      <c r="G34" s="93"/>
      <c r="H34" s="176"/>
      <c r="I34" s="127"/>
      <c r="J34" s="96">
        <f t="shared" si="0"/>
        <v>0</v>
      </c>
      <c r="K34" s="96">
        <f t="shared" si="1"/>
        <v>0</v>
      </c>
      <c r="L34" s="116">
        <f t="shared" si="2"/>
        <v>0</v>
      </c>
    </row>
    <row r="35" spans="2:12" customFormat="1" ht="15" x14ac:dyDescent="0.25">
      <c r="B35" s="171"/>
      <c r="C35" s="173"/>
      <c r="D35" s="175"/>
      <c r="E35" s="125"/>
      <c r="F35" s="92"/>
      <c r="G35" s="93"/>
      <c r="H35" s="175"/>
      <c r="I35" s="127"/>
      <c r="J35" s="96">
        <f t="shared" si="0"/>
        <v>0</v>
      </c>
      <c r="K35" s="96">
        <f t="shared" si="1"/>
        <v>0</v>
      </c>
      <c r="L35" s="116">
        <f t="shared" si="2"/>
        <v>0</v>
      </c>
    </row>
    <row r="36" spans="2:12" customFormat="1" ht="15" x14ac:dyDescent="0.25">
      <c r="B36" s="171"/>
      <c r="C36" s="173"/>
      <c r="D36" s="175"/>
      <c r="E36" s="125"/>
      <c r="F36" s="92"/>
      <c r="G36" s="93"/>
      <c r="H36" s="175"/>
      <c r="I36" s="127"/>
      <c r="J36" s="96">
        <f t="shared" si="0"/>
        <v>0</v>
      </c>
      <c r="K36" s="96">
        <f t="shared" si="1"/>
        <v>0</v>
      </c>
      <c r="L36" s="116">
        <f t="shared" si="2"/>
        <v>0</v>
      </c>
    </row>
    <row r="37" spans="2:12" customFormat="1" ht="15" x14ac:dyDescent="0.25">
      <c r="B37" s="170">
        <f>B34+1</f>
        <v>46008</v>
      </c>
      <c r="C37" s="172"/>
      <c r="D37" s="174"/>
      <c r="E37" s="125"/>
      <c r="F37" s="92"/>
      <c r="G37" s="93"/>
      <c r="H37" s="176"/>
      <c r="I37" s="127"/>
      <c r="J37" s="96">
        <f t="shared" si="0"/>
        <v>0</v>
      </c>
      <c r="K37" s="96">
        <f t="shared" si="1"/>
        <v>0</v>
      </c>
      <c r="L37" s="116">
        <f t="shared" si="2"/>
        <v>0</v>
      </c>
    </row>
    <row r="38" spans="2:12" customFormat="1" ht="15" x14ac:dyDescent="0.25">
      <c r="B38" s="171"/>
      <c r="C38" s="173"/>
      <c r="D38" s="175"/>
      <c r="E38" s="125"/>
      <c r="F38" s="92"/>
      <c r="G38" s="93"/>
      <c r="H38" s="175"/>
      <c r="I38" s="127"/>
      <c r="J38" s="96">
        <f t="shared" si="0"/>
        <v>0</v>
      </c>
      <c r="K38" s="96">
        <f t="shared" si="1"/>
        <v>0</v>
      </c>
      <c r="L38" s="116">
        <f t="shared" si="2"/>
        <v>0</v>
      </c>
    </row>
    <row r="39" spans="2:12" customFormat="1" ht="15" x14ac:dyDescent="0.25">
      <c r="B39" s="171"/>
      <c r="C39" s="173"/>
      <c r="D39" s="175"/>
      <c r="E39" s="125"/>
      <c r="F39" s="92"/>
      <c r="G39" s="93"/>
      <c r="H39" s="175"/>
      <c r="I39" s="127"/>
      <c r="J39" s="96">
        <f t="shared" si="0"/>
        <v>0</v>
      </c>
      <c r="K39" s="96">
        <f t="shared" si="1"/>
        <v>0</v>
      </c>
      <c r="L39" s="116">
        <f t="shared" si="2"/>
        <v>0</v>
      </c>
    </row>
    <row r="40" spans="2:12" customFormat="1" ht="15" x14ac:dyDescent="0.25">
      <c r="B40" s="170">
        <f>B37+1</f>
        <v>46009</v>
      </c>
      <c r="C40" s="172"/>
      <c r="D40" s="174"/>
      <c r="E40" s="125"/>
      <c r="F40" s="92"/>
      <c r="G40" s="93"/>
      <c r="H40" s="176"/>
      <c r="I40" s="127"/>
      <c r="J40" s="96">
        <f t="shared" si="0"/>
        <v>0</v>
      </c>
      <c r="K40" s="96">
        <f t="shared" si="1"/>
        <v>0</v>
      </c>
      <c r="L40" s="116">
        <f t="shared" si="2"/>
        <v>0</v>
      </c>
    </row>
    <row r="41" spans="2:12" customFormat="1" ht="15" x14ac:dyDescent="0.25">
      <c r="B41" s="171"/>
      <c r="C41" s="173"/>
      <c r="D41" s="175"/>
      <c r="E41" s="125"/>
      <c r="F41" s="92"/>
      <c r="G41" s="93"/>
      <c r="H41" s="175"/>
      <c r="I41" s="127"/>
      <c r="J41" s="96">
        <f t="shared" si="0"/>
        <v>0</v>
      </c>
      <c r="K41" s="96">
        <f t="shared" si="1"/>
        <v>0</v>
      </c>
      <c r="L41" s="116">
        <f t="shared" si="2"/>
        <v>0</v>
      </c>
    </row>
    <row r="42" spans="2:12" customFormat="1" ht="15" x14ac:dyDescent="0.25">
      <c r="B42" s="171"/>
      <c r="C42" s="173"/>
      <c r="D42" s="175"/>
      <c r="E42" s="125"/>
      <c r="F42" s="92"/>
      <c r="G42" s="93"/>
      <c r="H42" s="175"/>
      <c r="I42" s="127"/>
      <c r="J42" s="96">
        <f t="shared" si="0"/>
        <v>0</v>
      </c>
      <c r="K42" s="96">
        <f t="shared" si="1"/>
        <v>0</v>
      </c>
      <c r="L42" s="116">
        <f t="shared" si="2"/>
        <v>0</v>
      </c>
    </row>
    <row r="43" spans="2:12" customFormat="1" ht="15" x14ac:dyDescent="0.25">
      <c r="B43" s="170">
        <f>B40+1</f>
        <v>46010</v>
      </c>
      <c r="C43" s="172"/>
      <c r="D43" s="174"/>
      <c r="E43" s="125"/>
      <c r="F43" s="92"/>
      <c r="G43" s="93"/>
      <c r="H43" s="176"/>
      <c r="I43" s="127"/>
      <c r="J43" s="96">
        <f t="shared" si="0"/>
        <v>0</v>
      </c>
      <c r="K43" s="96">
        <f t="shared" si="1"/>
        <v>0</v>
      </c>
      <c r="L43" s="116">
        <f t="shared" si="2"/>
        <v>0</v>
      </c>
    </row>
    <row r="44" spans="2:12" customFormat="1" ht="15" x14ac:dyDescent="0.25">
      <c r="B44" s="171"/>
      <c r="C44" s="173"/>
      <c r="D44" s="175"/>
      <c r="E44" s="125"/>
      <c r="F44" s="92"/>
      <c r="G44" s="93"/>
      <c r="H44" s="175"/>
      <c r="I44" s="127"/>
      <c r="J44" s="96">
        <f t="shared" si="0"/>
        <v>0</v>
      </c>
      <c r="K44" s="96">
        <f t="shared" si="1"/>
        <v>0</v>
      </c>
      <c r="L44" s="116">
        <f t="shared" si="2"/>
        <v>0</v>
      </c>
    </row>
    <row r="45" spans="2:12" customFormat="1" ht="15" x14ac:dyDescent="0.25">
      <c r="B45" s="171"/>
      <c r="C45" s="173"/>
      <c r="D45" s="175"/>
      <c r="E45" s="125"/>
      <c r="F45" s="92"/>
      <c r="G45" s="93"/>
      <c r="H45" s="175"/>
      <c r="I45" s="127"/>
      <c r="J45" s="96">
        <f t="shared" si="0"/>
        <v>0</v>
      </c>
      <c r="K45" s="96">
        <f t="shared" si="1"/>
        <v>0</v>
      </c>
      <c r="L45" s="116">
        <f t="shared" si="2"/>
        <v>0</v>
      </c>
    </row>
    <row r="46" spans="2:12" customFormat="1" ht="15" x14ac:dyDescent="0.25">
      <c r="B46" s="170">
        <f>B43+1</f>
        <v>46011</v>
      </c>
      <c r="C46" s="172"/>
      <c r="D46" s="174"/>
      <c r="E46" s="125"/>
      <c r="F46" s="92"/>
      <c r="G46" s="93"/>
      <c r="H46" s="176"/>
      <c r="I46" s="127"/>
      <c r="J46" s="96">
        <f t="shared" si="0"/>
        <v>0</v>
      </c>
      <c r="K46" s="96">
        <f t="shared" si="1"/>
        <v>0</v>
      </c>
      <c r="L46" s="116">
        <f t="shared" si="2"/>
        <v>0</v>
      </c>
    </row>
    <row r="47" spans="2:12" customFormat="1" ht="15" x14ac:dyDescent="0.25">
      <c r="B47" s="171"/>
      <c r="C47" s="173"/>
      <c r="D47" s="175"/>
      <c r="E47" s="125"/>
      <c r="F47" s="92"/>
      <c r="G47" s="93"/>
      <c r="H47" s="175"/>
      <c r="I47" s="127"/>
      <c r="J47" s="96">
        <f t="shared" si="0"/>
        <v>0</v>
      </c>
      <c r="K47" s="96">
        <f t="shared" si="1"/>
        <v>0</v>
      </c>
      <c r="L47" s="116">
        <f t="shared" si="2"/>
        <v>0</v>
      </c>
    </row>
    <row r="48" spans="2:12" customFormat="1" ht="15" x14ac:dyDescent="0.25">
      <c r="B48" s="171"/>
      <c r="C48" s="173"/>
      <c r="D48" s="175"/>
      <c r="E48" s="125"/>
      <c r="F48" s="92"/>
      <c r="G48" s="93"/>
      <c r="H48" s="175"/>
      <c r="I48" s="127"/>
      <c r="J48" s="96">
        <f t="shared" si="0"/>
        <v>0</v>
      </c>
      <c r="K48" s="96">
        <f t="shared" si="1"/>
        <v>0</v>
      </c>
      <c r="L48" s="116">
        <f t="shared" si="2"/>
        <v>0</v>
      </c>
    </row>
    <row r="49" spans="2:12" customFormat="1" ht="15" x14ac:dyDescent="0.25">
      <c r="B49" s="170">
        <f>B46+1</f>
        <v>46012</v>
      </c>
      <c r="C49" s="172"/>
      <c r="D49" s="174"/>
      <c r="E49" s="125"/>
      <c r="F49" s="92"/>
      <c r="G49" s="93"/>
      <c r="H49" s="176"/>
      <c r="I49" s="127"/>
      <c r="J49" s="96">
        <f t="shared" si="0"/>
        <v>0</v>
      </c>
      <c r="K49" s="96">
        <f t="shared" si="1"/>
        <v>0</v>
      </c>
      <c r="L49" s="116">
        <f t="shared" si="2"/>
        <v>0</v>
      </c>
    </row>
    <row r="50" spans="2:12" customFormat="1" ht="15" x14ac:dyDescent="0.25">
      <c r="B50" s="171"/>
      <c r="C50" s="173"/>
      <c r="D50" s="175"/>
      <c r="E50" s="125"/>
      <c r="F50" s="92"/>
      <c r="G50" s="93"/>
      <c r="H50" s="175"/>
      <c r="I50" s="127"/>
      <c r="J50" s="96">
        <f t="shared" si="0"/>
        <v>0</v>
      </c>
      <c r="K50" s="96">
        <f t="shared" si="1"/>
        <v>0</v>
      </c>
      <c r="L50" s="116">
        <f t="shared" si="2"/>
        <v>0</v>
      </c>
    </row>
    <row r="51" spans="2:12" customFormat="1" ht="15" x14ac:dyDescent="0.25">
      <c r="B51" s="171"/>
      <c r="C51" s="173"/>
      <c r="D51" s="175"/>
      <c r="E51" s="125"/>
      <c r="F51" s="92"/>
      <c r="G51" s="93"/>
      <c r="H51" s="175"/>
      <c r="I51" s="127"/>
      <c r="J51" s="96">
        <f t="shared" si="0"/>
        <v>0</v>
      </c>
      <c r="K51" s="96">
        <f t="shared" si="1"/>
        <v>0</v>
      </c>
      <c r="L51" s="116">
        <f t="shared" si="2"/>
        <v>0</v>
      </c>
    </row>
    <row r="52" spans="2:12" customFormat="1" ht="15" x14ac:dyDescent="0.25">
      <c r="B52" s="170">
        <f>B49+1</f>
        <v>46013</v>
      </c>
      <c r="C52" s="172"/>
      <c r="D52" s="174"/>
      <c r="E52" s="125"/>
      <c r="F52" s="92"/>
      <c r="G52" s="93"/>
      <c r="H52" s="176"/>
      <c r="I52" s="127"/>
      <c r="J52" s="96">
        <f t="shared" si="0"/>
        <v>0</v>
      </c>
      <c r="K52" s="96">
        <f t="shared" si="1"/>
        <v>0</v>
      </c>
      <c r="L52" s="116">
        <f t="shared" si="2"/>
        <v>0</v>
      </c>
    </row>
    <row r="53" spans="2:12" customFormat="1" ht="15" x14ac:dyDescent="0.25">
      <c r="B53" s="171"/>
      <c r="C53" s="173"/>
      <c r="D53" s="175"/>
      <c r="E53" s="125"/>
      <c r="F53" s="92"/>
      <c r="G53" s="93"/>
      <c r="H53" s="175"/>
      <c r="I53" s="127"/>
      <c r="J53" s="96">
        <f t="shared" si="0"/>
        <v>0</v>
      </c>
      <c r="K53" s="96">
        <f t="shared" si="1"/>
        <v>0</v>
      </c>
      <c r="L53" s="116">
        <f t="shared" si="2"/>
        <v>0</v>
      </c>
    </row>
    <row r="54" spans="2:12" customFormat="1" ht="15" x14ac:dyDescent="0.25">
      <c r="B54" s="171"/>
      <c r="C54" s="173"/>
      <c r="D54" s="175"/>
      <c r="E54" s="125"/>
      <c r="F54" s="92"/>
      <c r="G54" s="93"/>
      <c r="H54" s="175"/>
      <c r="I54" s="127"/>
      <c r="J54" s="96">
        <f t="shared" si="0"/>
        <v>0</v>
      </c>
      <c r="K54" s="96">
        <f t="shared" si="1"/>
        <v>0</v>
      </c>
      <c r="L54" s="116">
        <f t="shared" si="2"/>
        <v>0</v>
      </c>
    </row>
    <row r="55" spans="2:12" customFormat="1" ht="15" x14ac:dyDescent="0.25">
      <c r="B55" s="170">
        <f>B52+1</f>
        <v>46014</v>
      </c>
      <c r="C55" s="172"/>
      <c r="D55" s="174"/>
      <c r="E55" s="125"/>
      <c r="F55" s="92"/>
      <c r="G55" s="93"/>
      <c r="H55" s="176"/>
      <c r="I55" s="127"/>
      <c r="J55" s="96">
        <f t="shared" si="0"/>
        <v>0</v>
      </c>
      <c r="K55" s="96">
        <f t="shared" si="1"/>
        <v>0</v>
      </c>
      <c r="L55" s="116">
        <f t="shared" si="2"/>
        <v>0</v>
      </c>
    </row>
    <row r="56" spans="2:12" customFormat="1" ht="15" x14ac:dyDescent="0.25">
      <c r="B56" s="171"/>
      <c r="C56" s="173"/>
      <c r="D56" s="175"/>
      <c r="E56" s="125"/>
      <c r="F56" s="92"/>
      <c r="G56" s="93"/>
      <c r="H56" s="175"/>
      <c r="I56" s="127"/>
      <c r="J56" s="96">
        <f t="shared" si="0"/>
        <v>0</v>
      </c>
      <c r="K56" s="96">
        <f t="shared" si="1"/>
        <v>0</v>
      </c>
      <c r="L56" s="116">
        <f t="shared" si="2"/>
        <v>0</v>
      </c>
    </row>
    <row r="57" spans="2:12" customFormat="1" ht="15" x14ac:dyDescent="0.25">
      <c r="B57" s="171"/>
      <c r="C57" s="173"/>
      <c r="D57" s="175"/>
      <c r="E57" s="125"/>
      <c r="F57" s="92"/>
      <c r="G57" s="93"/>
      <c r="H57" s="175"/>
      <c r="I57" s="127"/>
      <c r="J57" s="96">
        <f t="shared" si="0"/>
        <v>0</v>
      </c>
      <c r="K57" s="96">
        <f t="shared" si="1"/>
        <v>0</v>
      </c>
      <c r="L57" s="116">
        <f t="shared" si="2"/>
        <v>0</v>
      </c>
    </row>
    <row r="58" spans="2:12" customFormat="1" ht="15" x14ac:dyDescent="0.25">
      <c r="B58" s="170">
        <f>B55+1</f>
        <v>46015</v>
      </c>
      <c r="C58" s="172"/>
      <c r="D58" s="174"/>
      <c r="E58" s="125"/>
      <c r="F58" s="92"/>
      <c r="G58" s="93"/>
      <c r="H58" s="176"/>
      <c r="I58" s="127"/>
      <c r="J58" s="96">
        <f t="shared" si="0"/>
        <v>0</v>
      </c>
      <c r="K58" s="96">
        <f t="shared" si="1"/>
        <v>0</v>
      </c>
      <c r="L58" s="116">
        <f t="shared" si="2"/>
        <v>0</v>
      </c>
    </row>
    <row r="59" spans="2:12" customFormat="1" ht="15" x14ac:dyDescent="0.25">
      <c r="B59" s="171"/>
      <c r="C59" s="173"/>
      <c r="D59" s="175"/>
      <c r="E59" s="125"/>
      <c r="F59" s="92"/>
      <c r="G59" s="93"/>
      <c r="H59" s="175"/>
      <c r="I59" s="127"/>
      <c r="J59" s="96">
        <f t="shared" si="0"/>
        <v>0</v>
      </c>
      <c r="K59" s="96">
        <f t="shared" si="1"/>
        <v>0</v>
      </c>
      <c r="L59" s="116">
        <f t="shared" si="2"/>
        <v>0</v>
      </c>
    </row>
    <row r="60" spans="2:12" customFormat="1" ht="15" x14ac:dyDescent="0.25">
      <c r="B60" s="171"/>
      <c r="C60" s="173"/>
      <c r="D60" s="175"/>
      <c r="E60" s="125"/>
      <c r="F60" s="92"/>
      <c r="G60" s="93"/>
      <c r="H60" s="175"/>
      <c r="I60" s="127"/>
      <c r="J60" s="96">
        <f t="shared" si="0"/>
        <v>0</v>
      </c>
      <c r="K60" s="96">
        <f t="shared" si="1"/>
        <v>0</v>
      </c>
      <c r="L60" s="116">
        <f t="shared" si="2"/>
        <v>0</v>
      </c>
    </row>
    <row r="61" spans="2:12" customFormat="1" ht="15" x14ac:dyDescent="0.25">
      <c r="B61" s="170">
        <f>B58+1</f>
        <v>46016</v>
      </c>
      <c r="C61" s="172"/>
      <c r="D61" s="174"/>
      <c r="E61" s="125"/>
      <c r="F61" s="92"/>
      <c r="G61" s="93"/>
      <c r="H61" s="176"/>
      <c r="I61" s="127"/>
      <c r="J61" s="96">
        <f t="shared" si="0"/>
        <v>0</v>
      </c>
      <c r="K61" s="96">
        <f t="shared" si="1"/>
        <v>0</v>
      </c>
      <c r="L61" s="116">
        <f t="shared" si="2"/>
        <v>0</v>
      </c>
    </row>
    <row r="62" spans="2:12" customFormat="1" ht="15" x14ac:dyDescent="0.25">
      <c r="B62" s="171"/>
      <c r="C62" s="173"/>
      <c r="D62" s="175"/>
      <c r="E62" s="125"/>
      <c r="F62" s="92"/>
      <c r="G62" s="93"/>
      <c r="H62" s="175"/>
      <c r="I62" s="127"/>
      <c r="J62" s="96">
        <f t="shared" si="0"/>
        <v>0</v>
      </c>
      <c r="K62" s="96">
        <f t="shared" si="1"/>
        <v>0</v>
      </c>
      <c r="L62" s="116">
        <f t="shared" si="2"/>
        <v>0</v>
      </c>
    </row>
    <row r="63" spans="2:12" customFormat="1" ht="15" x14ac:dyDescent="0.25">
      <c r="B63" s="171"/>
      <c r="C63" s="173"/>
      <c r="D63" s="175"/>
      <c r="E63" s="125"/>
      <c r="F63" s="92"/>
      <c r="G63" s="93"/>
      <c r="H63" s="175"/>
      <c r="I63" s="127"/>
      <c r="J63" s="96">
        <f t="shared" si="0"/>
        <v>0</v>
      </c>
      <c r="K63" s="96">
        <f t="shared" si="1"/>
        <v>0</v>
      </c>
      <c r="L63" s="116">
        <f t="shared" si="2"/>
        <v>0</v>
      </c>
    </row>
    <row r="64" spans="2:12" customFormat="1" ht="15" x14ac:dyDescent="0.25">
      <c r="B64" s="170">
        <f>B61+1</f>
        <v>46017</v>
      </c>
      <c r="C64" s="172"/>
      <c r="D64" s="174"/>
      <c r="E64" s="125"/>
      <c r="F64" s="92"/>
      <c r="G64" s="93"/>
      <c r="H64" s="176"/>
      <c r="I64" s="127"/>
      <c r="J64" s="96">
        <f t="shared" si="0"/>
        <v>0</v>
      </c>
      <c r="K64" s="96">
        <f t="shared" si="1"/>
        <v>0</v>
      </c>
      <c r="L64" s="116">
        <f t="shared" si="2"/>
        <v>0</v>
      </c>
    </row>
    <row r="65" spans="2:12" customFormat="1" ht="15" x14ac:dyDescent="0.25">
      <c r="B65" s="171"/>
      <c r="C65" s="173"/>
      <c r="D65" s="175"/>
      <c r="E65" s="125"/>
      <c r="F65" s="92"/>
      <c r="G65" s="93"/>
      <c r="H65" s="175"/>
      <c r="I65" s="127"/>
      <c r="J65" s="96">
        <f t="shared" si="0"/>
        <v>0</v>
      </c>
      <c r="K65" s="96">
        <f t="shared" si="1"/>
        <v>0</v>
      </c>
      <c r="L65" s="116">
        <f t="shared" si="2"/>
        <v>0</v>
      </c>
    </row>
    <row r="66" spans="2:12" customFormat="1" ht="15" x14ac:dyDescent="0.25">
      <c r="B66" s="171"/>
      <c r="C66" s="173"/>
      <c r="D66" s="175"/>
      <c r="E66" s="125"/>
      <c r="F66" s="92"/>
      <c r="G66" s="93"/>
      <c r="H66" s="175"/>
      <c r="I66" s="127"/>
      <c r="J66" s="96">
        <f t="shared" si="0"/>
        <v>0</v>
      </c>
      <c r="K66" s="96">
        <f t="shared" si="1"/>
        <v>0</v>
      </c>
      <c r="L66" s="116">
        <f t="shared" si="2"/>
        <v>0</v>
      </c>
    </row>
    <row r="67" spans="2:12" customFormat="1" ht="15" x14ac:dyDescent="0.25">
      <c r="B67" s="170">
        <f>B64+1</f>
        <v>46018</v>
      </c>
      <c r="C67" s="172"/>
      <c r="D67" s="174"/>
      <c r="E67" s="125"/>
      <c r="F67" s="92"/>
      <c r="G67" s="93"/>
      <c r="H67" s="176"/>
      <c r="I67" s="127"/>
      <c r="J67" s="96">
        <f t="shared" si="0"/>
        <v>0</v>
      </c>
      <c r="K67" s="96">
        <f t="shared" si="1"/>
        <v>0</v>
      </c>
      <c r="L67" s="116">
        <f t="shared" si="2"/>
        <v>0</v>
      </c>
    </row>
    <row r="68" spans="2:12" customFormat="1" ht="15" x14ac:dyDescent="0.25">
      <c r="B68" s="171"/>
      <c r="C68" s="173"/>
      <c r="D68" s="175"/>
      <c r="E68" s="125"/>
      <c r="F68" s="92"/>
      <c r="G68" s="93"/>
      <c r="H68" s="175"/>
      <c r="I68" s="127"/>
      <c r="J68" s="96">
        <f t="shared" ref="J68:J78" si="6">IF(I68="w",(F68-1)*G68,-G68)</f>
        <v>0</v>
      </c>
      <c r="K68" s="96">
        <f t="shared" ref="K68:K78" si="7">IF(I68="w",(J68/100*2),0)</f>
        <v>0</v>
      </c>
      <c r="L68" s="116">
        <f t="shared" ref="L68:L78" si="8">J68-K68</f>
        <v>0</v>
      </c>
    </row>
    <row r="69" spans="2:12" customFormat="1" ht="15" x14ac:dyDescent="0.25">
      <c r="B69" s="171"/>
      <c r="C69" s="173"/>
      <c r="D69" s="175"/>
      <c r="E69" s="125"/>
      <c r="F69" s="92"/>
      <c r="G69" s="93"/>
      <c r="H69" s="175"/>
      <c r="I69" s="127"/>
      <c r="J69" s="96">
        <f t="shared" si="6"/>
        <v>0</v>
      </c>
      <c r="K69" s="96">
        <f t="shared" si="7"/>
        <v>0</v>
      </c>
      <c r="L69" s="116">
        <f t="shared" si="8"/>
        <v>0</v>
      </c>
    </row>
    <row r="70" spans="2:12" customFormat="1" ht="15" x14ac:dyDescent="0.25">
      <c r="B70" s="170">
        <f>B67+1</f>
        <v>46019</v>
      </c>
      <c r="C70" s="172"/>
      <c r="D70" s="174"/>
      <c r="E70" s="125"/>
      <c r="F70" s="92"/>
      <c r="G70" s="93"/>
      <c r="H70" s="176"/>
      <c r="I70" s="127"/>
      <c r="J70" s="96">
        <f t="shared" si="6"/>
        <v>0</v>
      </c>
      <c r="K70" s="96">
        <f t="shared" si="7"/>
        <v>0</v>
      </c>
      <c r="L70" s="116">
        <f t="shared" si="8"/>
        <v>0</v>
      </c>
    </row>
    <row r="71" spans="2:12" customFormat="1" ht="15" x14ac:dyDescent="0.25">
      <c r="B71" s="171"/>
      <c r="C71" s="173"/>
      <c r="D71" s="175"/>
      <c r="E71" s="125"/>
      <c r="F71" s="92"/>
      <c r="G71" s="93"/>
      <c r="H71" s="175"/>
      <c r="I71" s="127"/>
      <c r="J71" s="96">
        <f t="shared" si="6"/>
        <v>0</v>
      </c>
      <c r="K71" s="96">
        <f t="shared" si="7"/>
        <v>0</v>
      </c>
      <c r="L71" s="116">
        <f t="shared" si="8"/>
        <v>0</v>
      </c>
    </row>
    <row r="72" spans="2:12" customFormat="1" ht="15" x14ac:dyDescent="0.25">
      <c r="B72" s="171"/>
      <c r="C72" s="173"/>
      <c r="D72" s="175"/>
      <c r="E72" s="125"/>
      <c r="F72" s="92"/>
      <c r="G72" s="93"/>
      <c r="H72" s="175"/>
      <c r="I72" s="127"/>
      <c r="J72" s="96">
        <f t="shared" si="6"/>
        <v>0</v>
      </c>
      <c r="K72" s="96">
        <f t="shared" si="7"/>
        <v>0</v>
      </c>
      <c r="L72" s="116">
        <f t="shared" si="8"/>
        <v>0</v>
      </c>
    </row>
    <row r="73" spans="2:12" customFormat="1" ht="15" x14ac:dyDescent="0.25">
      <c r="B73" s="170">
        <f>B70+1</f>
        <v>46020</v>
      </c>
      <c r="C73" s="172"/>
      <c r="D73" s="174"/>
      <c r="E73" s="125"/>
      <c r="F73" s="92"/>
      <c r="G73" s="93"/>
      <c r="H73" s="176"/>
      <c r="I73" s="127"/>
      <c r="J73" s="96">
        <f t="shared" si="6"/>
        <v>0</v>
      </c>
      <c r="K73" s="96">
        <f t="shared" si="7"/>
        <v>0</v>
      </c>
      <c r="L73" s="116">
        <f t="shared" si="8"/>
        <v>0</v>
      </c>
    </row>
    <row r="74" spans="2:12" customFormat="1" ht="15" x14ac:dyDescent="0.25">
      <c r="B74" s="171"/>
      <c r="C74" s="173"/>
      <c r="D74" s="175"/>
      <c r="E74" s="125"/>
      <c r="F74" s="92"/>
      <c r="G74" s="93"/>
      <c r="H74" s="175"/>
      <c r="I74" s="127"/>
      <c r="J74" s="96">
        <f t="shared" si="6"/>
        <v>0</v>
      </c>
      <c r="K74" s="96">
        <f t="shared" si="7"/>
        <v>0</v>
      </c>
      <c r="L74" s="116">
        <f t="shared" si="8"/>
        <v>0</v>
      </c>
    </row>
    <row r="75" spans="2:12" customFormat="1" ht="15" x14ac:dyDescent="0.25">
      <c r="B75" s="171"/>
      <c r="C75" s="173"/>
      <c r="D75" s="175"/>
      <c r="E75" s="125"/>
      <c r="F75" s="92"/>
      <c r="G75" s="93"/>
      <c r="H75" s="175"/>
      <c r="I75" s="127"/>
      <c r="J75" s="96">
        <f t="shared" si="6"/>
        <v>0</v>
      </c>
      <c r="K75" s="96">
        <f t="shared" si="7"/>
        <v>0</v>
      </c>
      <c r="L75" s="116">
        <f t="shared" si="8"/>
        <v>0</v>
      </c>
    </row>
    <row r="76" spans="2:12" customFormat="1" ht="15" x14ac:dyDescent="0.25">
      <c r="B76" s="170">
        <f>B73+1</f>
        <v>46021</v>
      </c>
      <c r="C76" s="172"/>
      <c r="D76" s="174"/>
      <c r="E76" s="125"/>
      <c r="F76" s="92"/>
      <c r="G76" s="93"/>
      <c r="H76" s="176"/>
      <c r="I76" s="127"/>
      <c r="J76" s="96">
        <f t="shared" si="6"/>
        <v>0</v>
      </c>
      <c r="K76" s="96">
        <f t="shared" si="7"/>
        <v>0</v>
      </c>
      <c r="L76" s="116">
        <f t="shared" si="8"/>
        <v>0</v>
      </c>
    </row>
    <row r="77" spans="2:12" customFormat="1" ht="15" x14ac:dyDescent="0.25">
      <c r="B77" s="171"/>
      <c r="C77" s="173"/>
      <c r="D77" s="175"/>
      <c r="E77" s="125"/>
      <c r="F77" s="92"/>
      <c r="G77" s="93"/>
      <c r="H77" s="175"/>
      <c r="I77" s="127"/>
      <c r="J77" s="96">
        <f t="shared" si="6"/>
        <v>0</v>
      </c>
      <c r="K77" s="96">
        <f t="shared" si="7"/>
        <v>0</v>
      </c>
      <c r="L77" s="116">
        <f t="shared" si="8"/>
        <v>0</v>
      </c>
    </row>
    <row r="78" spans="2:12" customFormat="1" ht="15" x14ac:dyDescent="0.25">
      <c r="B78" s="171"/>
      <c r="C78" s="173"/>
      <c r="D78" s="175"/>
      <c r="E78" s="125"/>
      <c r="F78" s="92"/>
      <c r="G78" s="93"/>
      <c r="H78" s="175"/>
      <c r="I78" s="127"/>
      <c r="J78" s="96">
        <f t="shared" si="6"/>
        <v>0</v>
      </c>
      <c r="K78" s="96">
        <f t="shared" si="7"/>
        <v>0</v>
      </c>
      <c r="L78" s="116">
        <f t="shared" si="8"/>
        <v>0</v>
      </c>
    </row>
    <row r="79" spans="2:12" customFormat="1" ht="15" x14ac:dyDescent="0.25">
      <c r="B79" s="170">
        <f>B76+1</f>
        <v>46022</v>
      </c>
      <c r="C79" s="172"/>
      <c r="D79" s="174"/>
      <c r="E79" s="125"/>
      <c r="F79" s="95"/>
      <c r="G79" s="93"/>
      <c r="H79" s="176"/>
      <c r="I79" s="127"/>
      <c r="J79" s="96">
        <f t="shared" ref="J79:J93" si="9">IF(I79="w",(F79-1)*G79,-G79)</f>
        <v>0</v>
      </c>
      <c r="K79" s="96">
        <f t="shared" ref="K79:K93" si="10">IF(I79="w",(J79/100*2),0)</f>
        <v>0</v>
      </c>
      <c r="L79" s="116">
        <f t="shared" ref="L79:L93" si="11">J79-K79</f>
        <v>0</v>
      </c>
    </row>
    <row r="80" spans="2:12" customFormat="1" ht="15" x14ac:dyDescent="0.25">
      <c r="B80" s="171"/>
      <c r="C80" s="173"/>
      <c r="D80" s="175"/>
      <c r="E80" s="125"/>
      <c r="F80" s="95"/>
      <c r="G80" s="93"/>
      <c r="H80" s="175"/>
      <c r="I80" s="127"/>
      <c r="J80" s="96">
        <f t="shared" si="9"/>
        <v>0</v>
      </c>
      <c r="K80" s="96">
        <f t="shared" si="10"/>
        <v>0</v>
      </c>
      <c r="L80" s="116">
        <f t="shared" si="11"/>
        <v>0</v>
      </c>
    </row>
    <row r="81" spans="2:12" customFormat="1" ht="15" x14ac:dyDescent="0.25">
      <c r="B81" s="171"/>
      <c r="C81" s="173"/>
      <c r="D81" s="175"/>
      <c r="E81" s="125"/>
      <c r="F81" s="95"/>
      <c r="G81" s="93"/>
      <c r="H81" s="175"/>
      <c r="I81" s="127"/>
      <c r="J81" s="96">
        <f t="shared" si="9"/>
        <v>0</v>
      </c>
      <c r="K81" s="96">
        <f t="shared" si="10"/>
        <v>0</v>
      </c>
      <c r="L81" s="116">
        <f t="shared" si="11"/>
        <v>0</v>
      </c>
    </row>
    <row r="82" spans="2:12" customFormat="1" ht="15" x14ac:dyDescent="0.25">
      <c r="B82" s="170">
        <f>B79+1</f>
        <v>46023</v>
      </c>
      <c r="C82" s="172"/>
      <c r="D82" s="174"/>
      <c r="E82" s="125"/>
      <c r="F82" s="95"/>
      <c r="G82" s="93"/>
      <c r="H82" s="176"/>
      <c r="I82" s="127"/>
      <c r="J82" s="96">
        <f t="shared" si="9"/>
        <v>0</v>
      </c>
      <c r="K82" s="96">
        <f t="shared" si="10"/>
        <v>0</v>
      </c>
      <c r="L82" s="116">
        <f t="shared" si="11"/>
        <v>0</v>
      </c>
    </row>
    <row r="83" spans="2:12" customFormat="1" ht="15" x14ac:dyDescent="0.25">
      <c r="B83" s="171"/>
      <c r="C83" s="173"/>
      <c r="D83" s="175"/>
      <c r="E83" s="125"/>
      <c r="F83" s="95"/>
      <c r="G83" s="93"/>
      <c r="H83" s="175"/>
      <c r="I83" s="127"/>
      <c r="J83" s="96">
        <f t="shared" si="9"/>
        <v>0</v>
      </c>
      <c r="K83" s="96">
        <f t="shared" si="10"/>
        <v>0</v>
      </c>
      <c r="L83" s="116">
        <f t="shared" si="11"/>
        <v>0</v>
      </c>
    </row>
    <row r="84" spans="2:12" customFormat="1" ht="15" x14ac:dyDescent="0.25">
      <c r="B84" s="171"/>
      <c r="C84" s="173"/>
      <c r="D84" s="175"/>
      <c r="E84" s="125"/>
      <c r="F84" s="95"/>
      <c r="G84" s="93"/>
      <c r="H84" s="175"/>
      <c r="I84" s="127"/>
      <c r="J84" s="96">
        <f t="shared" si="9"/>
        <v>0</v>
      </c>
      <c r="K84" s="96">
        <f t="shared" si="10"/>
        <v>0</v>
      </c>
      <c r="L84" s="116">
        <f t="shared" si="11"/>
        <v>0</v>
      </c>
    </row>
    <row r="85" spans="2:12" customFormat="1" ht="15" x14ac:dyDescent="0.25">
      <c r="B85" s="170">
        <f t="shared" ref="B85" si="12">B82+1</f>
        <v>46024</v>
      </c>
      <c r="C85" s="172"/>
      <c r="D85" s="174"/>
      <c r="E85" s="125"/>
      <c r="F85" s="95"/>
      <c r="G85" s="93"/>
      <c r="H85" s="176"/>
      <c r="I85" s="127"/>
      <c r="J85" s="96">
        <f t="shared" si="9"/>
        <v>0</v>
      </c>
      <c r="K85" s="96">
        <f t="shared" si="10"/>
        <v>0</v>
      </c>
      <c r="L85" s="116">
        <f t="shared" si="11"/>
        <v>0</v>
      </c>
    </row>
    <row r="86" spans="2:12" customFormat="1" ht="15" x14ac:dyDescent="0.25">
      <c r="B86" s="171"/>
      <c r="C86" s="173"/>
      <c r="D86" s="175"/>
      <c r="E86" s="125"/>
      <c r="F86" s="95"/>
      <c r="G86" s="93"/>
      <c r="H86" s="175"/>
      <c r="I86" s="127"/>
      <c r="J86" s="96">
        <f t="shared" si="9"/>
        <v>0</v>
      </c>
      <c r="K86" s="96">
        <f t="shared" si="10"/>
        <v>0</v>
      </c>
      <c r="L86" s="116">
        <f t="shared" si="11"/>
        <v>0</v>
      </c>
    </row>
    <row r="87" spans="2:12" customFormat="1" ht="15" x14ac:dyDescent="0.25">
      <c r="B87" s="171"/>
      <c r="C87" s="173"/>
      <c r="D87" s="175"/>
      <c r="E87" s="125"/>
      <c r="F87" s="95"/>
      <c r="G87" s="93"/>
      <c r="H87" s="175"/>
      <c r="I87" s="127"/>
      <c r="J87" s="96">
        <f t="shared" si="9"/>
        <v>0</v>
      </c>
      <c r="K87" s="96">
        <f t="shared" si="10"/>
        <v>0</v>
      </c>
      <c r="L87" s="116">
        <f t="shared" si="11"/>
        <v>0</v>
      </c>
    </row>
    <row r="88" spans="2:12" customFormat="1" ht="15" x14ac:dyDescent="0.25">
      <c r="B88" s="170">
        <f>B85+1</f>
        <v>46025</v>
      </c>
      <c r="C88" s="172"/>
      <c r="D88" s="174"/>
      <c r="E88" s="125"/>
      <c r="F88" s="95"/>
      <c r="G88" s="93"/>
      <c r="H88" s="176"/>
      <c r="I88" s="127"/>
      <c r="J88" s="96">
        <f t="shared" si="9"/>
        <v>0</v>
      </c>
      <c r="K88" s="96">
        <f t="shared" si="10"/>
        <v>0</v>
      </c>
      <c r="L88" s="116">
        <f t="shared" si="11"/>
        <v>0</v>
      </c>
    </row>
    <row r="89" spans="2:12" customFormat="1" ht="15" x14ac:dyDescent="0.25">
      <c r="B89" s="171"/>
      <c r="C89" s="173"/>
      <c r="D89" s="175"/>
      <c r="E89" s="125"/>
      <c r="F89" s="95"/>
      <c r="G89" s="93"/>
      <c r="H89" s="175"/>
      <c r="I89" s="127"/>
      <c r="J89" s="96">
        <f t="shared" si="9"/>
        <v>0</v>
      </c>
      <c r="K89" s="96">
        <f t="shared" si="10"/>
        <v>0</v>
      </c>
      <c r="L89" s="116">
        <f t="shared" si="11"/>
        <v>0</v>
      </c>
    </row>
    <row r="90" spans="2:12" customFormat="1" ht="15" x14ac:dyDescent="0.25">
      <c r="B90" s="171"/>
      <c r="C90" s="173"/>
      <c r="D90" s="175"/>
      <c r="E90" s="125"/>
      <c r="F90" s="95"/>
      <c r="G90" s="93"/>
      <c r="H90" s="175"/>
      <c r="I90" s="127"/>
      <c r="J90" s="96">
        <f t="shared" si="9"/>
        <v>0</v>
      </c>
      <c r="K90" s="96">
        <f t="shared" si="10"/>
        <v>0</v>
      </c>
      <c r="L90" s="116">
        <f t="shared" si="11"/>
        <v>0</v>
      </c>
    </row>
    <row r="91" spans="2:12" customFormat="1" ht="15" x14ac:dyDescent="0.25">
      <c r="B91" s="170">
        <f>B88+1</f>
        <v>46026</v>
      </c>
      <c r="C91" s="172"/>
      <c r="D91" s="174"/>
      <c r="E91" s="125"/>
      <c r="F91" s="95"/>
      <c r="G91" s="93"/>
      <c r="H91" s="176"/>
      <c r="I91" s="127"/>
      <c r="J91" s="96">
        <f t="shared" si="9"/>
        <v>0</v>
      </c>
      <c r="K91" s="96">
        <f t="shared" si="10"/>
        <v>0</v>
      </c>
      <c r="L91" s="116">
        <f t="shared" si="11"/>
        <v>0</v>
      </c>
    </row>
    <row r="92" spans="2:12" customFormat="1" ht="15" x14ac:dyDescent="0.25">
      <c r="B92" s="171"/>
      <c r="C92" s="173"/>
      <c r="D92" s="175"/>
      <c r="E92" s="125"/>
      <c r="F92" s="95"/>
      <c r="G92" s="93"/>
      <c r="H92" s="175"/>
      <c r="I92" s="127"/>
      <c r="J92" s="96">
        <f t="shared" si="9"/>
        <v>0</v>
      </c>
      <c r="K92" s="96">
        <f t="shared" si="10"/>
        <v>0</v>
      </c>
      <c r="L92" s="116">
        <f t="shared" si="11"/>
        <v>0</v>
      </c>
    </row>
    <row r="93" spans="2:12" customFormat="1" ht="15" x14ac:dyDescent="0.25">
      <c r="B93" s="171"/>
      <c r="C93" s="173"/>
      <c r="D93" s="175"/>
      <c r="E93" s="125"/>
      <c r="F93" s="95"/>
      <c r="G93" s="93"/>
      <c r="H93" s="175"/>
      <c r="I93" s="127"/>
      <c r="J93" s="96">
        <f t="shared" si="9"/>
        <v>0</v>
      </c>
      <c r="K93" s="96">
        <f t="shared" si="10"/>
        <v>0</v>
      </c>
      <c r="L93" s="116">
        <f t="shared" si="11"/>
        <v>0</v>
      </c>
    </row>
    <row r="94" spans="2:12" customFormat="1" ht="15" x14ac:dyDescent="0.25">
      <c r="B94" s="170">
        <f t="shared" ref="B94:B97" si="13">B91+1</f>
        <v>46027</v>
      </c>
      <c r="C94" s="172"/>
      <c r="D94" s="174"/>
      <c r="E94" s="125"/>
      <c r="F94" s="95"/>
      <c r="G94" s="93"/>
      <c r="H94" s="176"/>
      <c r="I94" s="127"/>
      <c r="J94" s="96">
        <f t="shared" ref="J94:J96" si="14">IF(I94="w",(F94-1)*G94,-G94)</f>
        <v>0</v>
      </c>
      <c r="K94" s="96">
        <f t="shared" ref="K94:K96" si="15">IF(I94="w",(J94/100*2),0)</f>
        <v>0</v>
      </c>
      <c r="L94" s="116">
        <f t="shared" ref="L94:L96" si="16">J94-K94</f>
        <v>0</v>
      </c>
    </row>
    <row r="95" spans="2:12" customFormat="1" ht="15" x14ac:dyDescent="0.25">
      <c r="B95" s="171"/>
      <c r="C95" s="173"/>
      <c r="D95" s="175"/>
      <c r="E95" s="125"/>
      <c r="F95" s="95"/>
      <c r="G95" s="93"/>
      <c r="H95" s="175"/>
      <c r="I95" s="127"/>
      <c r="J95" s="96">
        <f t="shared" si="14"/>
        <v>0</v>
      </c>
      <c r="K95" s="96">
        <f t="shared" si="15"/>
        <v>0</v>
      </c>
      <c r="L95" s="116">
        <f t="shared" si="16"/>
        <v>0</v>
      </c>
    </row>
    <row r="96" spans="2:12" customFormat="1" ht="15" x14ac:dyDescent="0.25">
      <c r="B96" s="171"/>
      <c r="C96" s="173"/>
      <c r="D96" s="175"/>
      <c r="E96" s="125"/>
      <c r="F96" s="95"/>
      <c r="G96" s="93"/>
      <c r="H96" s="175"/>
      <c r="I96" s="127"/>
      <c r="J96" s="96">
        <f t="shared" si="14"/>
        <v>0</v>
      </c>
      <c r="K96" s="96">
        <f t="shared" si="15"/>
        <v>0</v>
      </c>
      <c r="L96" s="116">
        <f t="shared" si="16"/>
        <v>0</v>
      </c>
    </row>
    <row r="97" spans="2:13" ht="15" x14ac:dyDescent="0.25">
      <c r="B97" s="170">
        <f t="shared" si="13"/>
        <v>46028</v>
      </c>
      <c r="C97" s="172"/>
      <c r="D97" s="174"/>
      <c r="E97" s="125"/>
      <c r="F97" s="95"/>
      <c r="G97" s="93"/>
      <c r="H97" s="176"/>
      <c r="I97" s="127"/>
      <c r="J97" s="96">
        <f t="shared" ref="J97:J99" si="17">IF(I97="w",(F97-1)*G97,-G97)</f>
        <v>0</v>
      </c>
      <c r="K97" s="96">
        <f t="shared" ref="K97:K99" si="18">IF(I97="w",(J97/100*2),0)</f>
        <v>0</v>
      </c>
      <c r="L97" s="116">
        <f t="shared" ref="L97:L99" si="19">J97-K97</f>
        <v>0</v>
      </c>
      <c r="M97"/>
    </row>
    <row r="98" spans="2:13" ht="15" x14ac:dyDescent="0.25">
      <c r="B98" s="171"/>
      <c r="C98" s="173"/>
      <c r="D98" s="175"/>
      <c r="E98" s="125"/>
      <c r="F98" s="95"/>
      <c r="G98" s="93"/>
      <c r="H98" s="175"/>
      <c r="I98" s="127"/>
      <c r="J98" s="96">
        <f t="shared" si="17"/>
        <v>0</v>
      </c>
      <c r="K98" s="96">
        <f t="shared" si="18"/>
        <v>0</v>
      </c>
      <c r="L98" s="116">
        <f t="shared" si="19"/>
        <v>0</v>
      </c>
      <c r="M98"/>
    </row>
    <row r="99" spans="2:13" ht="15" x14ac:dyDescent="0.25">
      <c r="B99" s="171"/>
      <c r="C99" s="173"/>
      <c r="D99" s="175"/>
      <c r="E99" s="125"/>
      <c r="F99" s="95"/>
      <c r="G99" s="93"/>
      <c r="H99" s="175"/>
      <c r="I99" s="127"/>
      <c r="J99" s="96">
        <f t="shared" si="17"/>
        <v>0</v>
      </c>
      <c r="K99" s="96">
        <f t="shared" si="18"/>
        <v>0</v>
      </c>
      <c r="L99" s="116">
        <f t="shared" si="19"/>
        <v>0</v>
      </c>
      <c r="M99"/>
    </row>
    <row r="100" spans="2:13" ht="16.5" thickBot="1" x14ac:dyDescent="0.3">
      <c r="B100" s="97"/>
      <c r="C100" s="108"/>
      <c r="D100" s="98"/>
      <c r="E100" s="99" t="s">
        <v>26</v>
      </c>
      <c r="F100" s="100"/>
      <c r="G100" s="101">
        <f>SUM(G7:G99)</f>
        <v>0</v>
      </c>
      <c r="H100" s="102" t="s">
        <v>27</v>
      </c>
      <c r="I100" s="103" t="s">
        <v>11</v>
      </c>
      <c r="J100" s="104">
        <f>SUM(J7:J99)</f>
        <v>0</v>
      </c>
      <c r="K100" s="104">
        <f>SUM(K7:K99)</f>
        <v>0</v>
      </c>
      <c r="L100" s="105">
        <f>J100-K100</f>
        <v>0</v>
      </c>
      <c r="M100"/>
    </row>
    <row r="101" spans="2:13" x14ac:dyDescent="0.25">
      <c r="C101" s="58"/>
      <c r="D101" s="109"/>
      <c r="E101" s="59"/>
      <c r="F101" s="90"/>
      <c r="G101" s="106"/>
      <c r="H101" s="106"/>
      <c r="I101" s="90"/>
      <c r="K101" s="106"/>
      <c r="L101" s="106"/>
      <c r="M101" s="107"/>
    </row>
    <row r="102" spans="2:13" x14ac:dyDescent="0.25">
      <c r="C102" s="58"/>
      <c r="D102" s="109"/>
      <c r="E102" s="59"/>
      <c r="F102" s="90"/>
      <c r="G102" s="106"/>
      <c r="H102" s="106"/>
      <c r="I102" s="90"/>
      <c r="K102" s="106"/>
      <c r="L102" s="106"/>
      <c r="M102" s="107"/>
    </row>
    <row r="103" spans="2:13" ht="8.25" customHeight="1" x14ac:dyDescent="0.25"/>
  </sheetData>
  <mergeCells count="129">
    <mergeCell ref="B82:B84"/>
    <mergeCell ref="C82:C84"/>
    <mergeCell ref="D82:D84"/>
    <mergeCell ref="H82:H84"/>
    <mergeCell ref="B85:B87"/>
    <mergeCell ref="C85:C87"/>
    <mergeCell ref="D85:D87"/>
    <mergeCell ref="H85:H87"/>
    <mergeCell ref="B94:B96"/>
    <mergeCell ref="C94:C96"/>
    <mergeCell ref="D94:D96"/>
    <mergeCell ref="H94:H96"/>
    <mergeCell ref="B91:B93"/>
    <mergeCell ref="C91:C93"/>
    <mergeCell ref="D91:D93"/>
    <mergeCell ref="H91:H93"/>
    <mergeCell ref="B88:B90"/>
    <mergeCell ref="C88:C90"/>
    <mergeCell ref="D88:D90"/>
    <mergeCell ref="H88:H90"/>
    <mergeCell ref="B79:B81"/>
    <mergeCell ref="C79:C81"/>
    <mergeCell ref="D79:D81"/>
    <mergeCell ref="H79:H81"/>
    <mergeCell ref="B76:B78"/>
    <mergeCell ref="C76:C78"/>
    <mergeCell ref="D76:D78"/>
    <mergeCell ref="H76:H78"/>
    <mergeCell ref="B70:B72"/>
    <mergeCell ref="C70:C72"/>
    <mergeCell ref="D70:D72"/>
    <mergeCell ref="H70:H72"/>
    <mergeCell ref="B73:B75"/>
    <mergeCell ref="C73:C75"/>
    <mergeCell ref="D73:D75"/>
    <mergeCell ref="H73:H75"/>
    <mergeCell ref="B58:B60"/>
    <mergeCell ref="C58:C60"/>
    <mergeCell ref="D58:D60"/>
    <mergeCell ref="H58:H60"/>
    <mergeCell ref="B67:B69"/>
    <mergeCell ref="C67:C69"/>
    <mergeCell ref="D67:D69"/>
    <mergeCell ref="H67:H69"/>
    <mergeCell ref="B61:B63"/>
    <mergeCell ref="C61:C63"/>
    <mergeCell ref="D61:D63"/>
    <mergeCell ref="H61:H63"/>
    <mergeCell ref="B64:B66"/>
    <mergeCell ref="C64:C66"/>
    <mergeCell ref="D64:D66"/>
    <mergeCell ref="H64:H66"/>
    <mergeCell ref="B52:B54"/>
    <mergeCell ref="C52:C54"/>
    <mergeCell ref="D52:D54"/>
    <mergeCell ref="H52:H54"/>
    <mergeCell ref="B55:B57"/>
    <mergeCell ref="C55:C57"/>
    <mergeCell ref="D55:D57"/>
    <mergeCell ref="H55:H57"/>
    <mergeCell ref="B46:B48"/>
    <mergeCell ref="C46:C48"/>
    <mergeCell ref="D46:D48"/>
    <mergeCell ref="H46:H48"/>
    <mergeCell ref="B49:B51"/>
    <mergeCell ref="C49:C51"/>
    <mergeCell ref="D49:D51"/>
    <mergeCell ref="H49:H51"/>
    <mergeCell ref="B43:B45"/>
    <mergeCell ref="C43:C45"/>
    <mergeCell ref="D43:D45"/>
    <mergeCell ref="H43:H45"/>
    <mergeCell ref="B34:B36"/>
    <mergeCell ref="C34:C36"/>
    <mergeCell ref="D34:D36"/>
    <mergeCell ref="H34:H36"/>
    <mergeCell ref="B37:B39"/>
    <mergeCell ref="C37:C39"/>
    <mergeCell ref="D37:D39"/>
    <mergeCell ref="H37:H39"/>
    <mergeCell ref="B28:B30"/>
    <mergeCell ref="C28:C30"/>
    <mergeCell ref="D28:D30"/>
    <mergeCell ref="H28:H30"/>
    <mergeCell ref="B22:B24"/>
    <mergeCell ref="C22:C24"/>
    <mergeCell ref="D22:D24"/>
    <mergeCell ref="H22:H24"/>
    <mergeCell ref="B40:B42"/>
    <mergeCell ref="C40:C42"/>
    <mergeCell ref="D40:D42"/>
    <mergeCell ref="H40:H42"/>
    <mergeCell ref="B31:B33"/>
    <mergeCell ref="C31:C33"/>
    <mergeCell ref="D31:D33"/>
    <mergeCell ref="H31:H33"/>
    <mergeCell ref="B19:B21"/>
    <mergeCell ref="C19:C21"/>
    <mergeCell ref="D19:D21"/>
    <mergeCell ref="H19:H21"/>
    <mergeCell ref="B2:E4"/>
    <mergeCell ref="B25:B27"/>
    <mergeCell ref="C25:C27"/>
    <mergeCell ref="D25:D27"/>
    <mergeCell ref="H25:H27"/>
    <mergeCell ref="B97:B99"/>
    <mergeCell ref="C97:C99"/>
    <mergeCell ref="D97:D99"/>
    <mergeCell ref="H97:H99"/>
    <mergeCell ref="F2:F4"/>
    <mergeCell ref="K2:L2"/>
    <mergeCell ref="K3:L3"/>
    <mergeCell ref="K4:L4"/>
    <mergeCell ref="B7:B9"/>
    <mergeCell ref="C7:C9"/>
    <mergeCell ref="D7:D9"/>
    <mergeCell ref="H7:H9"/>
    <mergeCell ref="B10:B12"/>
    <mergeCell ref="C10:C12"/>
    <mergeCell ref="D10:D12"/>
    <mergeCell ref="H10:H12"/>
    <mergeCell ref="B13:B15"/>
    <mergeCell ref="C13:C15"/>
    <mergeCell ref="D13:D15"/>
    <mergeCell ref="H13:H15"/>
    <mergeCell ref="B16:B18"/>
    <mergeCell ref="C16:C18"/>
    <mergeCell ref="D16:D18"/>
    <mergeCell ref="H16:H18"/>
  </mergeCells>
  <conditionalFormatting sqref="I6:I13 I16">
    <cfRule type="cellIs" dxfId="9" priority="87" operator="equal">
      <formula>"W"</formula>
    </cfRule>
  </conditionalFormatting>
  <conditionalFormatting sqref="I19:I100">
    <cfRule type="cellIs" dxfId="8" priority="84" operator="equal">
      <formula>"W"</formula>
    </cfRule>
  </conditionalFormatting>
  <conditionalFormatting sqref="I100">
    <cfRule type="cellIs" dxfId="7" priority="82" operator="equal">
      <formula>"L"</formula>
    </cfRule>
    <cfRule type="cellIs" dxfId="6" priority="83" operator="equal">
      <formula>"D"</formula>
    </cfRule>
  </conditionalFormatting>
  <conditionalFormatting sqref="J1 J5 I6">
    <cfRule type="cellIs" dxfId="5" priority="94" operator="equal">
      <formula>"L"</formula>
    </cfRule>
    <cfRule type="cellIs" dxfId="4" priority="95" operator="equal">
      <formula>"D"</formula>
    </cfRule>
  </conditionalFormatting>
  <conditionalFormatting sqref="J1 J5">
    <cfRule type="cellIs" dxfId="3" priority="96" operator="equal">
      <formula>"W"</formula>
    </cfRule>
  </conditionalFormatting>
  <conditionalFormatting sqref="J101:J1048576">
    <cfRule type="cellIs" dxfId="2" priority="88" operator="equal">
      <formula>"L"</formula>
    </cfRule>
    <cfRule type="cellIs" dxfId="1" priority="89" operator="equal">
      <formula>"D"</formula>
    </cfRule>
    <cfRule type="cellIs" dxfId="0" priority="90" operator="equal">
      <formula>"W"</formula>
    </cfRule>
  </conditionalFormatting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35"/>
  <sheetViews>
    <sheetView showGridLines="0" workbookViewId="0">
      <pane ySplit="2" topLeftCell="A3" activePane="bottomLeft" state="frozen"/>
      <selection pane="bottomLeft" activeCell="D6" sqref="D6:D35"/>
    </sheetView>
  </sheetViews>
  <sheetFormatPr defaultRowHeight="15" x14ac:dyDescent="0.25"/>
  <cols>
    <col min="1" max="1" width="3.5703125" customWidth="1"/>
    <col min="3" max="3" width="12" customWidth="1"/>
    <col min="4" max="4" width="10.85546875" customWidth="1"/>
  </cols>
  <sheetData>
    <row r="2" spans="2:4" ht="26.25" x14ac:dyDescent="0.4">
      <c r="B2" s="47" t="s">
        <v>47</v>
      </c>
    </row>
    <row r="4" spans="2:4" ht="45" x14ac:dyDescent="0.25">
      <c r="B4" s="43" t="s">
        <v>0</v>
      </c>
      <c r="C4" s="126" t="s">
        <v>42</v>
      </c>
      <c r="D4" s="126" t="s">
        <v>43</v>
      </c>
    </row>
    <row r="5" spans="2:4" x14ac:dyDescent="0.25">
      <c r="B5" s="46">
        <v>0</v>
      </c>
      <c r="C5" s="44">
        <v>0</v>
      </c>
      <c r="D5" s="45">
        <v>0</v>
      </c>
    </row>
    <row r="6" spans="2:4" x14ac:dyDescent="0.25">
      <c r="B6" s="46">
        <v>1</v>
      </c>
      <c r="C6" s="44">
        <f>SUM('PXCS - Results'!L7:L9)</f>
        <v>0</v>
      </c>
      <c r="D6" s="45">
        <f>D5+C6</f>
        <v>0</v>
      </c>
    </row>
    <row r="7" spans="2:4" x14ac:dyDescent="0.25">
      <c r="B7" s="46">
        <v>2</v>
      </c>
      <c r="C7" s="44">
        <f>SUM('PXCS - Results'!L10:L12)</f>
        <v>0</v>
      </c>
      <c r="D7" s="45">
        <f t="shared" ref="D7:D35" si="0">D6+C7</f>
        <v>0</v>
      </c>
    </row>
    <row r="8" spans="2:4" x14ac:dyDescent="0.25">
      <c r="B8" s="46">
        <v>3</v>
      </c>
      <c r="C8" s="44">
        <f>SUM('PXCS - Results'!L13:L15)</f>
        <v>0</v>
      </c>
      <c r="D8" s="45">
        <f t="shared" si="0"/>
        <v>0</v>
      </c>
    </row>
    <row r="9" spans="2:4" x14ac:dyDescent="0.25">
      <c r="B9" s="46">
        <v>4</v>
      </c>
      <c r="C9" s="44">
        <f>SUM('PXCS - Results'!L10:L12)</f>
        <v>0</v>
      </c>
      <c r="D9" s="45">
        <f t="shared" si="0"/>
        <v>0</v>
      </c>
    </row>
    <row r="10" spans="2:4" x14ac:dyDescent="0.25">
      <c r="B10" s="46">
        <v>5</v>
      </c>
      <c r="C10" s="44">
        <f>SUM('PXCS - Results'!L13:L15)</f>
        <v>0</v>
      </c>
      <c r="D10" s="45">
        <f t="shared" si="0"/>
        <v>0</v>
      </c>
    </row>
    <row r="11" spans="2:4" x14ac:dyDescent="0.25">
      <c r="B11" s="46">
        <v>6</v>
      </c>
      <c r="C11" s="44">
        <f>SUM('PXCS - Results'!L16:L18)</f>
        <v>0</v>
      </c>
      <c r="D11" s="45">
        <f t="shared" si="0"/>
        <v>0</v>
      </c>
    </row>
    <row r="12" spans="2:4" x14ac:dyDescent="0.25">
      <c r="B12" s="46">
        <v>7</v>
      </c>
      <c r="C12" s="44">
        <f>SUM('PXCS - Results'!L13:L15)</f>
        <v>0</v>
      </c>
      <c r="D12" s="45">
        <f t="shared" si="0"/>
        <v>0</v>
      </c>
    </row>
    <row r="13" spans="2:4" x14ac:dyDescent="0.25">
      <c r="B13" s="46">
        <v>8</v>
      </c>
      <c r="C13" s="44">
        <f>SUM('PXCS - Results'!L16:L18)</f>
        <v>0</v>
      </c>
      <c r="D13" s="45">
        <f t="shared" si="0"/>
        <v>0</v>
      </c>
    </row>
    <row r="14" spans="2:4" x14ac:dyDescent="0.25">
      <c r="B14" s="46">
        <v>9</v>
      </c>
      <c r="C14" s="44">
        <f>SUM('PXCS - Results'!L19:L21)</f>
        <v>0</v>
      </c>
      <c r="D14" s="45">
        <f t="shared" si="0"/>
        <v>0</v>
      </c>
    </row>
    <row r="15" spans="2:4" x14ac:dyDescent="0.25">
      <c r="B15" s="46">
        <v>10</v>
      </c>
      <c r="C15" s="44">
        <f>SUM('PXCS - Results'!L16:L18)</f>
        <v>0</v>
      </c>
      <c r="D15" s="45">
        <f t="shared" si="0"/>
        <v>0</v>
      </c>
    </row>
    <row r="16" spans="2:4" x14ac:dyDescent="0.25">
      <c r="B16" s="46">
        <v>11</v>
      </c>
      <c r="C16" s="44">
        <f>SUM('PXCS - Results'!L19:L21)</f>
        <v>0</v>
      </c>
      <c r="D16" s="45">
        <f t="shared" si="0"/>
        <v>0</v>
      </c>
    </row>
    <row r="17" spans="2:4" x14ac:dyDescent="0.25">
      <c r="B17" s="46">
        <v>12</v>
      </c>
      <c r="C17" s="44">
        <f>SUM('PXCS - Results'!L22:L24)</f>
        <v>0</v>
      </c>
      <c r="D17" s="45">
        <f t="shared" si="0"/>
        <v>0</v>
      </c>
    </row>
    <row r="18" spans="2:4" x14ac:dyDescent="0.25">
      <c r="B18" s="46">
        <v>13</v>
      </c>
      <c r="C18" s="44">
        <f>SUM('PXCS - Results'!L19:L21)</f>
        <v>0</v>
      </c>
      <c r="D18" s="45">
        <f t="shared" si="0"/>
        <v>0</v>
      </c>
    </row>
    <row r="19" spans="2:4" x14ac:dyDescent="0.25">
      <c r="B19" s="46">
        <v>14</v>
      </c>
      <c r="C19" s="44">
        <f>SUM('PXCS - Results'!L22:L24)</f>
        <v>0</v>
      </c>
      <c r="D19" s="45">
        <f t="shared" si="0"/>
        <v>0</v>
      </c>
    </row>
    <row r="20" spans="2:4" x14ac:dyDescent="0.25">
      <c r="B20" s="46">
        <v>15</v>
      </c>
      <c r="C20" s="44">
        <f>SUM('PXCS - Results'!L25:L27)</f>
        <v>0</v>
      </c>
      <c r="D20" s="45">
        <f t="shared" si="0"/>
        <v>0</v>
      </c>
    </row>
    <row r="21" spans="2:4" x14ac:dyDescent="0.25">
      <c r="B21" s="46">
        <v>16</v>
      </c>
      <c r="C21" s="44">
        <f>SUM('PXCS - Results'!L22:L24)</f>
        <v>0</v>
      </c>
      <c r="D21" s="45">
        <f t="shared" si="0"/>
        <v>0</v>
      </c>
    </row>
    <row r="22" spans="2:4" x14ac:dyDescent="0.25">
      <c r="B22" s="46">
        <v>17</v>
      </c>
      <c r="C22" s="44">
        <f>SUM('PXCS - Results'!L25:L27)</f>
        <v>0</v>
      </c>
      <c r="D22" s="45">
        <f t="shared" si="0"/>
        <v>0</v>
      </c>
    </row>
    <row r="23" spans="2:4" x14ac:dyDescent="0.25">
      <c r="B23" s="46">
        <v>18</v>
      </c>
      <c r="C23" s="44">
        <f>SUM('PXCS - Results'!L28:L30)</f>
        <v>0</v>
      </c>
      <c r="D23" s="45">
        <f t="shared" si="0"/>
        <v>0</v>
      </c>
    </row>
    <row r="24" spans="2:4" x14ac:dyDescent="0.25">
      <c r="B24" s="46">
        <v>19</v>
      </c>
      <c r="C24" s="44">
        <f>SUM('PXCS - Results'!L25:L27)</f>
        <v>0</v>
      </c>
      <c r="D24" s="45">
        <f t="shared" si="0"/>
        <v>0</v>
      </c>
    </row>
    <row r="25" spans="2:4" x14ac:dyDescent="0.25">
      <c r="B25" s="46">
        <v>20</v>
      </c>
      <c r="C25" s="44">
        <f>SUM('PXCS - Results'!L28:L30)</f>
        <v>0</v>
      </c>
      <c r="D25" s="45">
        <f t="shared" si="0"/>
        <v>0</v>
      </c>
    </row>
    <row r="26" spans="2:4" x14ac:dyDescent="0.25">
      <c r="B26" s="46">
        <v>21</v>
      </c>
      <c r="C26" s="44">
        <f>SUM('PXCS - Results'!L31:L33)</f>
        <v>0</v>
      </c>
      <c r="D26" s="45">
        <f t="shared" si="0"/>
        <v>0</v>
      </c>
    </row>
    <row r="27" spans="2:4" x14ac:dyDescent="0.25">
      <c r="B27" s="46">
        <v>22</v>
      </c>
      <c r="C27" s="44">
        <f>SUM('PXCS - Results'!L28:L30)</f>
        <v>0</v>
      </c>
      <c r="D27" s="45">
        <f t="shared" si="0"/>
        <v>0</v>
      </c>
    </row>
    <row r="28" spans="2:4" x14ac:dyDescent="0.25">
      <c r="B28" s="46">
        <v>23</v>
      </c>
      <c r="C28" s="44">
        <f>SUM('PXCS - Results'!L31:L33)</f>
        <v>0</v>
      </c>
      <c r="D28" s="45">
        <f t="shared" si="0"/>
        <v>0</v>
      </c>
    </row>
    <row r="29" spans="2:4" x14ac:dyDescent="0.25">
      <c r="B29" s="46">
        <v>24</v>
      </c>
      <c r="C29" s="44">
        <f>SUM('PXCS - Results'!L34:L36)</f>
        <v>0</v>
      </c>
      <c r="D29" s="45">
        <f t="shared" si="0"/>
        <v>0</v>
      </c>
    </row>
    <row r="30" spans="2:4" x14ac:dyDescent="0.25">
      <c r="B30" s="46">
        <v>25</v>
      </c>
      <c r="C30" s="44">
        <f>SUM('PXCS - Results'!L31:L33)</f>
        <v>0</v>
      </c>
      <c r="D30" s="45">
        <f t="shared" si="0"/>
        <v>0</v>
      </c>
    </row>
    <row r="31" spans="2:4" x14ac:dyDescent="0.25">
      <c r="B31" s="46">
        <v>26</v>
      </c>
      <c r="C31" s="44">
        <f>SUM('PXCS - Results'!L34:L36)</f>
        <v>0</v>
      </c>
      <c r="D31" s="45">
        <f t="shared" si="0"/>
        <v>0</v>
      </c>
    </row>
    <row r="32" spans="2:4" x14ac:dyDescent="0.25">
      <c r="B32" s="46">
        <v>27</v>
      </c>
      <c r="C32" s="44">
        <f>SUM('PXCS - Results'!L37:L39)</f>
        <v>0</v>
      </c>
      <c r="D32" s="45">
        <f t="shared" si="0"/>
        <v>0</v>
      </c>
    </row>
    <row r="33" spans="2:4" x14ac:dyDescent="0.25">
      <c r="B33" s="46">
        <v>28</v>
      </c>
      <c r="C33" s="44">
        <f>SUM('PXCS - Results'!L34:L36)</f>
        <v>0</v>
      </c>
      <c r="D33" s="45">
        <f t="shared" si="0"/>
        <v>0</v>
      </c>
    </row>
    <row r="34" spans="2:4" x14ac:dyDescent="0.25">
      <c r="B34" s="46">
        <v>29</v>
      </c>
      <c r="C34" s="44">
        <f>SUM('PXCS - Results'!L37:L39)</f>
        <v>0</v>
      </c>
      <c r="D34" s="45">
        <f t="shared" si="0"/>
        <v>0</v>
      </c>
    </row>
    <row r="35" spans="2:4" x14ac:dyDescent="0.25">
      <c r="B35" s="46">
        <v>30</v>
      </c>
      <c r="C35" s="44">
        <f>SUM('PXCS - Results'!L40:L42)</f>
        <v>0</v>
      </c>
      <c r="D35" s="45">
        <f t="shared" si="0"/>
        <v>0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FTR - Results</vt:lpstr>
      <vt:lpstr>FTR - Chart</vt:lpstr>
      <vt:lpstr>PGX5 - Results</vt:lpstr>
      <vt:lpstr>PGX5 - CHART</vt:lpstr>
      <vt:lpstr>PXCS - Results</vt:lpstr>
      <vt:lpstr>PXCS - CHART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1900-01-01T00:00:00Z</dcterms:created>
  <dcterms:modified xsi:type="dcterms:W3CDTF">2025-12-07T13:20:02Z</dcterms:modified>
</cp:coreProperties>
</file>